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0\"/>
    </mc:Choice>
  </mc:AlternateContent>
  <bookViews>
    <workbookView xWindow="0" yWindow="0" windowWidth="23040" windowHeight="8325"/>
  </bookViews>
  <sheets>
    <sheet name="Izvor 11 i 12" sheetId="1" r:id="rId1"/>
    <sheet name="Ostali izvori" sheetId="4" r:id="rId2"/>
  </sheets>
  <definedNames>
    <definedName name="_xlnm._FilterDatabase" localSheetId="0" hidden="1">'Izvor 11 i 12'!$A$17:$H$240</definedName>
    <definedName name="_xlnm._FilterDatabase" localSheetId="1" hidden="1">'Ostali izvori'!$A$18:$F$127</definedName>
    <definedName name="_xlnm.Print_Area" localSheetId="0">'Izvor 11 i 12'!$A$1:$H$253</definedName>
    <definedName name="_xlnm.Print_Titles" localSheetId="0">'Izvor 11 i 12'!$12:$14</definedName>
    <definedName name="_xlnm.Print_Titles" localSheetId="1">'Ostali izvori'!#REF!</definedName>
  </definedNames>
  <calcPr calcId="152511"/>
</workbook>
</file>

<file path=xl/calcChain.xml><?xml version="1.0" encoding="utf-8"?>
<calcChain xmlns="http://schemas.openxmlformats.org/spreadsheetml/2006/main">
  <c r="D58" i="4" l="1"/>
  <c r="E58" i="4"/>
  <c r="C58" i="4"/>
  <c r="F59" i="4"/>
  <c r="D47" i="4"/>
  <c r="E47" i="4"/>
  <c r="C47" i="4"/>
  <c r="F48" i="4"/>
  <c r="F49" i="4"/>
  <c r="F34" i="4"/>
  <c r="F17" i="4"/>
  <c r="F16" i="4" s="1"/>
  <c r="F15" i="4" s="1"/>
  <c r="F14" i="4" s="1"/>
  <c r="E16" i="4"/>
  <c r="E15" i="4" s="1"/>
  <c r="E14" i="4" s="1"/>
  <c r="D16" i="4"/>
  <c r="D15" i="4" s="1"/>
  <c r="D14" i="4" s="1"/>
  <c r="C16" i="4"/>
  <c r="C15" i="4" s="1"/>
  <c r="C14" i="4" s="1"/>
  <c r="C90" i="4"/>
  <c r="D98" i="4"/>
  <c r="E98" i="4"/>
  <c r="C98" i="4"/>
  <c r="F99" i="4"/>
  <c r="F92" i="4"/>
  <c r="D86" i="4"/>
  <c r="E86" i="4"/>
  <c r="C86" i="4"/>
  <c r="F87" i="4"/>
  <c r="D52" i="4"/>
  <c r="E52" i="4"/>
  <c r="C52" i="4"/>
  <c r="F53" i="4"/>
  <c r="F52" i="4" s="1"/>
  <c r="F51" i="4"/>
  <c r="F100" i="4"/>
  <c r="F97" i="4"/>
  <c r="F96" i="4" s="1"/>
  <c r="E96" i="4"/>
  <c r="D96" i="4"/>
  <c r="C96" i="4"/>
  <c r="F95" i="4"/>
  <c r="F94" i="4" s="1"/>
  <c r="E94" i="4"/>
  <c r="D94" i="4"/>
  <c r="C94" i="4"/>
  <c r="F93" i="4"/>
  <c r="F91" i="4"/>
  <c r="E90" i="4"/>
  <c r="D90" i="4"/>
  <c r="F89" i="4"/>
  <c r="F88" i="4"/>
  <c r="D81" i="4"/>
  <c r="E81" i="4"/>
  <c r="D74" i="4"/>
  <c r="E74" i="4"/>
  <c r="D67" i="4"/>
  <c r="E67" i="4"/>
  <c r="D65" i="4"/>
  <c r="E65" i="4"/>
  <c r="C81" i="4"/>
  <c r="F82" i="4"/>
  <c r="F83" i="4"/>
  <c r="C67" i="4"/>
  <c r="C65" i="4"/>
  <c r="F72" i="4"/>
  <c r="F66" i="4"/>
  <c r="F65" i="4" s="1"/>
  <c r="F84" i="4"/>
  <c r="F80" i="4"/>
  <c r="F79" i="4" s="1"/>
  <c r="E79" i="4"/>
  <c r="D79" i="4"/>
  <c r="C79" i="4"/>
  <c r="F78" i="4"/>
  <c r="F77" i="4"/>
  <c r="F76" i="4"/>
  <c r="F75" i="4"/>
  <c r="C74" i="4"/>
  <c r="F73" i="4"/>
  <c r="F71" i="4"/>
  <c r="F70" i="4"/>
  <c r="F69" i="4"/>
  <c r="F68" i="4"/>
  <c r="D220" i="1"/>
  <c r="E220" i="1"/>
  <c r="F220" i="1"/>
  <c r="G220" i="1"/>
  <c r="C220" i="1"/>
  <c r="D137" i="1"/>
  <c r="E137" i="1"/>
  <c r="F137" i="1"/>
  <c r="G137" i="1"/>
  <c r="D187" i="1"/>
  <c r="E187" i="1"/>
  <c r="F187" i="1"/>
  <c r="G187" i="1"/>
  <c r="D212" i="1"/>
  <c r="E212" i="1"/>
  <c r="F212" i="1"/>
  <c r="G212" i="1"/>
  <c r="C187" i="1"/>
  <c r="C208" i="1"/>
  <c r="C212" i="1"/>
  <c r="H213" i="1"/>
  <c r="H212" i="1" s="1"/>
  <c r="H188" i="1"/>
  <c r="H165" i="1"/>
  <c r="H164" i="1" s="1"/>
  <c r="G164" i="1"/>
  <c r="F164" i="1"/>
  <c r="E164" i="1"/>
  <c r="D164" i="1"/>
  <c r="C164" i="1"/>
  <c r="H162" i="1"/>
  <c r="H159" i="1"/>
  <c r="H158" i="1"/>
  <c r="H160" i="1"/>
  <c r="D151" i="1"/>
  <c r="E151" i="1"/>
  <c r="F151" i="1"/>
  <c r="G151" i="1"/>
  <c r="C151" i="1"/>
  <c r="C137" i="1"/>
  <c r="D139" i="1"/>
  <c r="E139" i="1"/>
  <c r="F139" i="1"/>
  <c r="G139" i="1"/>
  <c r="C139" i="1"/>
  <c r="H138" i="1"/>
  <c r="H137" i="1" s="1"/>
  <c r="H140" i="1"/>
  <c r="H139" i="1" s="1"/>
  <c r="D91" i="1"/>
  <c r="E91" i="1"/>
  <c r="F91" i="1"/>
  <c r="G91" i="1"/>
  <c r="C91" i="1"/>
  <c r="D96" i="1"/>
  <c r="E96" i="1"/>
  <c r="F96" i="1"/>
  <c r="G96" i="1"/>
  <c r="C96" i="1"/>
  <c r="H92" i="1"/>
  <c r="H83" i="1"/>
  <c r="H82" i="1"/>
  <c r="H86" i="1"/>
  <c r="F86" i="4" l="1"/>
  <c r="F98" i="4"/>
  <c r="F90" i="4"/>
  <c r="C85" i="4"/>
  <c r="F67" i="4"/>
  <c r="E64" i="4"/>
  <c r="F81" i="4"/>
  <c r="C64" i="4"/>
  <c r="C63" i="4" s="1"/>
  <c r="F74" i="4"/>
  <c r="D64" i="4"/>
  <c r="E85" i="4"/>
  <c r="D85" i="4"/>
  <c r="F85" i="4" l="1"/>
  <c r="E63" i="4"/>
  <c r="D63" i="4"/>
  <c r="F64" i="4"/>
  <c r="F63" i="4" l="1"/>
  <c r="H62" i="1"/>
  <c r="H61" i="1" s="1"/>
  <c r="G61" i="1"/>
  <c r="F61" i="1"/>
  <c r="E61" i="1"/>
  <c r="D61" i="1"/>
  <c r="C61" i="1"/>
  <c r="C50" i="1"/>
  <c r="H55" i="1"/>
  <c r="C32" i="1"/>
  <c r="D19" i="1"/>
  <c r="E19" i="1"/>
  <c r="F19" i="1"/>
  <c r="G19" i="1"/>
  <c r="D24" i="1"/>
  <c r="E24" i="1"/>
  <c r="F24" i="1"/>
  <c r="G24" i="1"/>
  <c r="C24" i="1"/>
  <c r="C19" i="1"/>
  <c r="H205" i="1" l="1"/>
  <c r="D168" i="1" l="1"/>
  <c r="E168" i="1"/>
  <c r="F168" i="1"/>
  <c r="G168" i="1"/>
  <c r="C168" i="1"/>
  <c r="D61" i="4" l="1"/>
  <c r="E61" i="4"/>
  <c r="C61" i="4"/>
  <c r="D176" i="1" l="1"/>
  <c r="E176" i="1"/>
  <c r="F176" i="1"/>
  <c r="G176" i="1"/>
  <c r="C176" i="1"/>
  <c r="H240" i="1"/>
  <c r="H239" i="1"/>
  <c r="H237" i="1"/>
  <c r="H235" i="1"/>
  <c r="H233" i="1"/>
  <c r="H232" i="1"/>
  <c r="H231" i="1"/>
  <c r="H230" i="1"/>
  <c r="H229" i="1"/>
  <c r="H227" i="1"/>
  <c r="H226" i="1"/>
  <c r="H224" i="1"/>
  <c r="H223" i="1"/>
  <c r="H221" i="1"/>
  <c r="H220" i="1" s="1"/>
  <c r="H219" i="1"/>
  <c r="H217" i="1"/>
  <c r="D238" i="1"/>
  <c r="E238" i="1"/>
  <c r="F238" i="1"/>
  <c r="G238" i="1"/>
  <c r="D236" i="1"/>
  <c r="E236" i="1"/>
  <c r="F236" i="1"/>
  <c r="G236" i="1"/>
  <c r="D234" i="1"/>
  <c r="E234" i="1"/>
  <c r="F234" i="1"/>
  <c r="G234" i="1"/>
  <c r="D228" i="1"/>
  <c r="E228" i="1"/>
  <c r="F228" i="1"/>
  <c r="G228" i="1"/>
  <c r="D225" i="1"/>
  <c r="E225" i="1"/>
  <c r="F225" i="1"/>
  <c r="G225" i="1"/>
  <c r="D222" i="1"/>
  <c r="E222" i="1"/>
  <c r="F222" i="1"/>
  <c r="G222" i="1"/>
  <c r="D218" i="1"/>
  <c r="E218" i="1"/>
  <c r="F218" i="1"/>
  <c r="G218" i="1"/>
  <c r="D216" i="1"/>
  <c r="E216" i="1"/>
  <c r="F216" i="1"/>
  <c r="G216" i="1"/>
  <c r="H211" i="1"/>
  <c r="H210" i="1"/>
  <c r="H209" i="1"/>
  <c r="H207" i="1"/>
  <c r="H203" i="1"/>
  <c r="H201" i="1"/>
  <c r="H199" i="1"/>
  <c r="H198" i="1"/>
  <c r="H197" i="1"/>
  <c r="H196" i="1"/>
  <c r="H195" i="1"/>
  <c r="H193" i="1"/>
  <c r="H192" i="1"/>
  <c r="H191" i="1"/>
  <c r="H190" i="1"/>
  <c r="H189" i="1"/>
  <c r="H186" i="1"/>
  <c r="H185" i="1"/>
  <c r="H187" i="1" l="1"/>
  <c r="H216" i="1"/>
  <c r="H218" i="1"/>
  <c r="H234" i="1"/>
  <c r="H236" i="1"/>
  <c r="H238" i="1"/>
  <c r="H225" i="1"/>
  <c r="G215" i="1"/>
  <c r="G214" i="1" s="1"/>
  <c r="F215" i="1"/>
  <c r="F214" i="1" s="1"/>
  <c r="H222" i="1"/>
  <c r="H228" i="1"/>
  <c r="D215" i="1"/>
  <c r="D214" i="1" s="1"/>
  <c r="E215" i="1"/>
  <c r="E214" i="1" s="1"/>
  <c r="H215" i="1" l="1"/>
  <c r="H214" i="1" l="1"/>
  <c r="D208" i="1"/>
  <c r="E208" i="1"/>
  <c r="F208" i="1"/>
  <c r="G208" i="1"/>
  <c r="H208" i="1"/>
  <c r="D206" i="1"/>
  <c r="E206" i="1"/>
  <c r="F206" i="1"/>
  <c r="G206" i="1"/>
  <c r="H206" i="1"/>
  <c r="D204" i="1"/>
  <c r="E204" i="1"/>
  <c r="F204" i="1"/>
  <c r="G204" i="1"/>
  <c r="H204" i="1"/>
  <c r="H202" i="1"/>
  <c r="D202" i="1"/>
  <c r="E202" i="1"/>
  <c r="F202" i="1"/>
  <c r="G202" i="1"/>
  <c r="D200" i="1"/>
  <c r="E200" i="1"/>
  <c r="F200" i="1"/>
  <c r="G200" i="1"/>
  <c r="H200" i="1"/>
  <c r="D194" i="1"/>
  <c r="E194" i="1"/>
  <c r="F194" i="1"/>
  <c r="G194" i="1"/>
  <c r="H194" i="1"/>
  <c r="D184" i="1"/>
  <c r="D183" i="1" s="1"/>
  <c r="E184" i="1"/>
  <c r="F184" i="1"/>
  <c r="G184" i="1"/>
  <c r="G183" i="1" s="1"/>
  <c r="H184" i="1"/>
  <c r="H183" i="1" s="1"/>
  <c r="H181" i="1"/>
  <c r="H179" i="1"/>
  <c r="H177" i="1"/>
  <c r="D180" i="1"/>
  <c r="E180" i="1"/>
  <c r="F180" i="1"/>
  <c r="G180" i="1"/>
  <c r="D178" i="1"/>
  <c r="D175" i="1" s="1"/>
  <c r="E178" i="1"/>
  <c r="E175" i="1" s="1"/>
  <c r="F178" i="1"/>
  <c r="F175" i="1" s="1"/>
  <c r="G178" i="1"/>
  <c r="G175" i="1" s="1"/>
  <c r="H173" i="1"/>
  <c r="D172" i="1"/>
  <c r="D171" i="1" s="1"/>
  <c r="D170" i="1" s="1"/>
  <c r="E172" i="1"/>
  <c r="E171" i="1" s="1"/>
  <c r="E170" i="1" s="1"/>
  <c r="F172" i="1"/>
  <c r="F171" i="1" s="1"/>
  <c r="F170" i="1" s="1"/>
  <c r="G172" i="1"/>
  <c r="G171" i="1" s="1"/>
  <c r="G170" i="1" s="1"/>
  <c r="H169" i="1"/>
  <c r="H167" i="1"/>
  <c r="H163" i="1"/>
  <c r="H161" i="1"/>
  <c r="H157" i="1"/>
  <c r="H156" i="1"/>
  <c r="H154" i="1"/>
  <c r="H153" i="1"/>
  <c r="H152" i="1"/>
  <c r="H150" i="1"/>
  <c r="H149" i="1"/>
  <c r="D166" i="1"/>
  <c r="E166" i="1"/>
  <c r="F166" i="1"/>
  <c r="G166" i="1"/>
  <c r="D155" i="1"/>
  <c r="E155" i="1"/>
  <c r="F155" i="1"/>
  <c r="G155" i="1"/>
  <c r="D148" i="1"/>
  <c r="D147" i="1" s="1"/>
  <c r="E148" i="1"/>
  <c r="E147" i="1" s="1"/>
  <c r="F148" i="1"/>
  <c r="F147" i="1" s="1"/>
  <c r="G148" i="1"/>
  <c r="H145" i="1"/>
  <c r="H143" i="1"/>
  <c r="H142" i="1"/>
  <c r="H136" i="1"/>
  <c r="H135" i="1"/>
  <c r="H133" i="1"/>
  <c r="H131" i="1"/>
  <c r="H130" i="1"/>
  <c r="H129" i="1"/>
  <c r="H128" i="1"/>
  <c r="H127" i="1"/>
  <c r="H126" i="1"/>
  <c r="H125" i="1"/>
  <c r="H124" i="1"/>
  <c r="H122" i="1"/>
  <c r="H121" i="1"/>
  <c r="H120" i="1"/>
  <c r="H119" i="1"/>
  <c r="H117" i="1"/>
  <c r="D144" i="1"/>
  <c r="E144" i="1"/>
  <c r="F144" i="1"/>
  <c r="G144" i="1"/>
  <c r="D141" i="1"/>
  <c r="E141" i="1"/>
  <c r="F141" i="1"/>
  <c r="G141" i="1"/>
  <c r="D134" i="1"/>
  <c r="E134" i="1"/>
  <c r="F134" i="1"/>
  <c r="G134" i="1"/>
  <c r="D132" i="1"/>
  <c r="E132" i="1"/>
  <c r="F132" i="1"/>
  <c r="G132" i="1"/>
  <c r="D123" i="1"/>
  <c r="E123" i="1"/>
  <c r="F123" i="1"/>
  <c r="G123" i="1"/>
  <c r="D118" i="1"/>
  <c r="E118" i="1"/>
  <c r="F118" i="1"/>
  <c r="G118" i="1"/>
  <c r="D116" i="1"/>
  <c r="D115" i="1" s="1"/>
  <c r="E116" i="1"/>
  <c r="E115" i="1" s="1"/>
  <c r="F116" i="1"/>
  <c r="F115" i="1" s="1"/>
  <c r="G116" i="1"/>
  <c r="G115" i="1" s="1"/>
  <c r="H113" i="1"/>
  <c r="H111" i="1"/>
  <c r="H109" i="1"/>
  <c r="H108" i="1"/>
  <c r="H107" i="1"/>
  <c r="H106" i="1"/>
  <c r="H104" i="1"/>
  <c r="H103" i="1"/>
  <c r="H101" i="1"/>
  <c r="D112" i="1"/>
  <c r="E112" i="1"/>
  <c r="F112" i="1"/>
  <c r="G112" i="1"/>
  <c r="D110" i="1"/>
  <c r="E110" i="1"/>
  <c r="F110" i="1"/>
  <c r="G110" i="1"/>
  <c r="H97" i="1"/>
  <c r="H96" i="1" s="1"/>
  <c r="H95" i="1"/>
  <c r="H94" i="1"/>
  <c r="H93" i="1"/>
  <c r="H90" i="1"/>
  <c r="H88" i="1"/>
  <c r="H87" i="1"/>
  <c r="H85" i="1"/>
  <c r="H84" i="1"/>
  <c r="H81" i="1"/>
  <c r="H79" i="1"/>
  <c r="H78" i="1"/>
  <c r="H76" i="1"/>
  <c r="H75" i="1"/>
  <c r="H71" i="1"/>
  <c r="H69" i="1"/>
  <c r="H68" i="1"/>
  <c r="H67" i="1"/>
  <c r="H66" i="1"/>
  <c r="H64" i="1"/>
  <c r="H60" i="1"/>
  <c r="H59" i="1"/>
  <c r="H57" i="1"/>
  <c r="H56" i="1"/>
  <c r="H54" i="1"/>
  <c r="H53" i="1"/>
  <c r="H52" i="1"/>
  <c r="H51" i="1"/>
  <c r="H49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1" i="1"/>
  <c r="H30" i="1"/>
  <c r="H29" i="1"/>
  <c r="H28" i="1"/>
  <c r="H26" i="1"/>
  <c r="H25" i="1"/>
  <c r="H23" i="1"/>
  <c r="H21" i="1"/>
  <c r="H20" i="1"/>
  <c r="D105" i="1"/>
  <c r="E105" i="1"/>
  <c r="F105" i="1"/>
  <c r="G105" i="1"/>
  <c r="D102" i="1"/>
  <c r="E102" i="1"/>
  <c r="F102" i="1"/>
  <c r="G102" i="1"/>
  <c r="D100" i="1"/>
  <c r="E100" i="1"/>
  <c r="F100" i="1"/>
  <c r="G100" i="1"/>
  <c r="G99" i="1" s="1"/>
  <c r="D89" i="1"/>
  <c r="E89" i="1"/>
  <c r="F89" i="1"/>
  <c r="G89" i="1"/>
  <c r="D80" i="1"/>
  <c r="E80" i="1"/>
  <c r="F80" i="1"/>
  <c r="G80" i="1"/>
  <c r="D77" i="1"/>
  <c r="E77" i="1"/>
  <c r="F77" i="1"/>
  <c r="G77" i="1"/>
  <c r="D74" i="1"/>
  <c r="D73" i="1" s="1"/>
  <c r="E74" i="1"/>
  <c r="F74" i="1"/>
  <c r="G74" i="1"/>
  <c r="D70" i="1"/>
  <c r="E70" i="1"/>
  <c r="F70" i="1"/>
  <c r="G70" i="1"/>
  <c r="D65" i="1"/>
  <c r="E65" i="1"/>
  <c r="F65" i="1"/>
  <c r="G65" i="1"/>
  <c r="D63" i="1"/>
  <c r="E63" i="1"/>
  <c r="F63" i="1"/>
  <c r="G63" i="1"/>
  <c r="D58" i="1"/>
  <c r="E58" i="1"/>
  <c r="F58" i="1"/>
  <c r="G58" i="1"/>
  <c r="D50" i="1"/>
  <c r="E50" i="1"/>
  <c r="F50" i="1"/>
  <c r="G50" i="1"/>
  <c r="D48" i="1"/>
  <c r="E48" i="1"/>
  <c r="F48" i="1"/>
  <c r="G48" i="1"/>
  <c r="D38" i="1"/>
  <c r="E38" i="1"/>
  <c r="F38" i="1"/>
  <c r="G38" i="1"/>
  <c r="D32" i="1"/>
  <c r="E32" i="1"/>
  <c r="F32" i="1"/>
  <c r="G32" i="1"/>
  <c r="D27" i="1"/>
  <c r="E27" i="1"/>
  <c r="F27" i="1"/>
  <c r="G27" i="1"/>
  <c r="D22" i="1"/>
  <c r="D18" i="1" s="1"/>
  <c r="E22" i="1"/>
  <c r="F22" i="1"/>
  <c r="G22" i="1"/>
  <c r="G18" i="1" s="1"/>
  <c r="F127" i="4"/>
  <c r="F126" i="4"/>
  <c r="E125" i="4"/>
  <c r="D125" i="4"/>
  <c r="C125" i="4"/>
  <c r="F124" i="4"/>
  <c r="F123" i="4" s="1"/>
  <c r="E123" i="4"/>
  <c r="D123" i="4"/>
  <c r="C123" i="4"/>
  <c r="F122" i="4"/>
  <c r="F121" i="4" s="1"/>
  <c r="E121" i="4"/>
  <c r="D121" i="4"/>
  <c r="C121" i="4"/>
  <c r="F120" i="4"/>
  <c r="F119" i="4"/>
  <c r="F118" i="4"/>
  <c r="F117" i="4"/>
  <c r="F116" i="4"/>
  <c r="E115" i="4"/>
  <c r="D115" i="4"/>
  <c r="C115" i="4"/>
  <c r="F114" i="4"/>
  <c r="F113" i="4"/>
  <c r="E112" i="4"/>
  <c r="D112" i="4"/>
  <c r="C112" i="4"/>
  <c r="F111" i="4"/>
  <c r="F110" i="4"/>
  <c r="E109" i="4"/>
  <c r="D109" i="4"/>
  <c r="C109" i="4"/>
  <c r="F108" i="4"/>
  <c r="E107" i="4"/>
  <c r="D107" i="4"/>
  <c r="C107" i="4"/>
  <c r="F106" i="4"/>
  <c r="F105" i="4" s="1"/>
  <c r="E105" i="4"/>
  <c r="D105" i="4"/>
  <c r="C105" i="4"/>
  <c r="F104" i="4"/>
  <c r="F103" i="4" s="1"/>
  <c r="E103" i="4"/>
  <c r="D103" i="4"/>
  <c r="C103" i="4"/>
  <c r="F62" i="4"/>
  <c r="F61" i="4" s="1"/>
  <c r="F60" i="4"/>
  <c r="F58" i="4" s="1"/>
  <c r="F57" i="4"/>
  <c r="F56" i="4" s="1"/>
  <c r="E56" i="4"/>
  <c r="D56" i="4"/>
  <c r="C56" i="4"/>
  <c r="F55" i="4"/>
  <c r="E54" i="4"/>
  <c r="D54" i="4"/>
  <c r="C54" i="4"/>
  <c r="C46" i="4" s="1"/>
  <c r="F50" i="4"/>
  <c r="F47" i="4" s="1"/>
  <c r="E46" i="4"/>
  <c r="D46" i="4"/>
  <c r="F44" i="4"/>
  <c r="F43" i="4" s="1"/>
  <c r="F42" i="4" s="1"/>
  <c r="F41" i="4" s="1"/>
  <c r="E43" i="4"/>
  <c r="E42" i="4" s="1"/>
  <c r="E41" i="4" s="1"/>
  <c r="D43" i="4"/>
  <c r="D42" i="4" s="1"/>
  <c r="D41" i="4" s="1"/>
  <c r="C43" i="4"/>
  <c r="C42" i="4" s="1"/>
  <c r="C41" i="4" s="1"/>
  <c r="F40" i="4"/>
  <c r="F39" i="4"/>
  <c r="E38" i="4"/>
  <c r="D38" i="4"/>
  <c r="C38" i="4"/>
  <c r="F37" i="4"/>
  <c r="F36" i="4"/>
  <c r="F35" i="4"/>
  <c r="F33" i="4"/>
  <c r="F32" i="4"/>
  <c r="E31" i="4"/>
  <c r="D31" i="4"/>
  <c r="C31" i="4"/>
  <c r="F30" i="4"/>
  <c r="F29" i="4"/>
  <c r="F28" i="4"/>
  <c r="F27" i="4"/>
  <c r="F26" i="4"/>
  <c r="E25" i="4"/>
  <c r="D25" i="4"/>
  <c r="C25" i="4"/>
  <c r="F24" i="4"/>
  <c r="F23" i="4" s="1"/>
  <c r="E23" i="4"/>
  <c r="E22" i="4" s="1"/>
  <c r="D23" i="4"/>
  <c r="D22" i="4" s="1"/>
  <c r="C23" i="4"/>
  <c r="C22" i="4" s="1"/>
  <c r="F21" i="4"/>
  <c r="F20" i="4" s="1"/>
  <c r="F19" i="4" s="1"/>
  <c r="E20" i="4"/>
  <c r="E19" i="4" s="1"/>
  <c r="E18" i="4" s="1"/>
  <c r="D20" i="4"/>
  <c r="D19" i="4" s="1"/>
  <c r="C20" i="4"/>
  <c r="C19" i="4" s="1"/>
  <c r="C18" i="4" s="1"/>
  <c r="D18" i="4" l="1"/>
  <c r="F18" i="1"/>
  <c r="F17" i="1" s="1"/>
  <c r="F125" i="4"/>
  <c r="F183" i="1"/>
  <c r="F182" i="1" s="1"/>
  <c r="E183" i="1"/>
  <c r="F99" i="1"/>
  <c r="F98" i="1" s="1"/>
  <c r="G147" i="1"/>
  <c r="G146" i="1" s="1"/>
  <c r="H151" i="1"/>
  <c r="D99" i="1"/>
  <c r="D98" i="1" s="1"/>
  <c r="E99" i="1"/>
  <c r="E98" i="1" s="1"/>
  <c r="H91" i="1"/>
  <c r="D146" i="1"/>
  <c r="E18" i="1"/>
  <c r="E17" i="1" s="1"/>
  <c r="H24" i="1"/>
  <c r="H19" i="1"/>
  <c r="E146" i="1"/>
  <c r="H168" i="1"/>
  <c r="F38" i="4"/>
  <c r="F112" i="4"/>
  <c r="F107" i="4"/>
  <c r="F115" i="4"/>
  <c r="F25" i="4"/>
  <c r="D102" i="4"/>
  <c r="F54" i="4"/>
  <c r="F31" i="4"/>
  <c r="F109" i="4"/>
  <c r="C102" i="4"/>
  <c r="E102" i="4"/>
  <c r="H89" i="1"/>
  <c r="H116" i="1"/>
  <c r="H144" i="1"/>
  <c r="H178" i="1"/>
  <c r="H48" i="1"/>
  <c r="H70" i="1"/>
  <c r="H110" i="1"/>
  <c r="H132" i="1"/>
  <c r="H166" i="1"/>
  <c r="H180" i="1"/>
  <c r="H22" i="1"/>
  <c r="H100" i="1"/>
  <c r="E114" i="1"/>
  <c r="H172" i="1"/>
  <c r="H63" i="1"/>
  <c r="D114" i="1"/>
  <c r="H176" i="1"/>
  <c r="H74" i="1"/>
  <c r="G174" i="1"/>
  <c r="E174" i="1"/>
  <c r="H155" i="1"/>
  <c r="D174" i="1"/>
  <c r="F174" i="1"/>
  <c r="H148" i="1"/>
  <c r="D182" i="1"/>
  <c r="E182" i="1"/>
  <c r="G182" i="1"/>
  <c r="H58" i="1"/>
  <c r="G73" i="1"/>
  <c r="G72" i="1" s="1"/>
  <c r="F114" i="1"/>
  <c r="G17" i="1"/>
  <c r="F73" i="1"/>
  <c r="F72" i="1" s="1"/>
  <c r="D17" i="1"/>
  <c r="G98" i="1"/>
  <c r="H27" i="1"/>
  <c r="H102" i="1"/>
  <c r="G114" i="1"/>
  <c r="H134" i="1"/>
  <c r="H141" i="1"/>
  <c r="E73" i="1"/>
  <c r="E72" i="1" s="1"/>
  <c r="F146" i="1"/>
  <c r="D72" i="1"/>
  <c r="H105" i="1"/>
  <c r="H118" i="1"/>
  <c r="H123" i="1"/>
  <c r="H32" i="1"/>
  <c r="H50" i="1"/>
  <c r="H65" i="1"/>
  <c r="H38" i="1"/>
  <c r="H77" i="1"/>
  <c r="H80" i="1"/>
  <c r="H112" i="1"/>
  <c r="F22" i="4" l="1"/>
  <c r="F18" i="4" s="1"/>
  <c r="E16" i="1"/>
  <c r="F46" i="4"/>
  <c r="D16" i="1"/>
  <c r="D15" i="1" s="1"/>
  <c r="F16" i="1"/>
  <c r="F15" i="1" s="1"/>
  <c r="G16" i="1"/>
  <c r="G15" i="1" s="1"/>
  <c r="H115" i="1"/>
  <c r="H147" i="1"/>
  <c r="H99" i="1"/>
  <c r="H18" i="1"/>
  <c r="D101" i="4"/>
  <c r="C101" i="4"/>
  <c r="E101" i="4"/>
  <c r="E15" i="1"/>
  <c r="F102" i="4"/>
  <c r="H175" i="1"/>
  <c r="H182" i="1"/>
  <c r="H171" i="1"/>
  <c r="H73" i="1"/>
  <c r="E45" i="4" l="1"/>
  <c r="E13" i="4" s="1"/>
  <c r="F101" i="4"/>
  <c r="C45" i="4"/>
  <c r="C13" i="4" s="1"/>
  <c r="D45" i="4"/>
  <c r="D13" i="4" s="1"/>
  <c r="H98" i="1"/>
  <c r="H72" i="1"/>
  <c r="H114" i="1"/>
  <c r="H170" i="1"/>
  <c r="H174" i="1"/>
  <c r="H146" i="1"/>
  <c r="H17" i="1"/>
  <c r="C238" i="1"/>
  <c r="C236" i="1"/>
  <c r="C234" i="1"/>
  <c r="C228" i="1"/>
  <c r="C225" i="1"/>
  <c r="C222" i="1"/>
  <c r="C218" i="1"/>
  <c r="C216" i="1"/>
  <c r="C206" i="1"/>
  <c r="C204" i="1"/>
  <c r="C202" i="1"/>
  <c r="C200" i="1"/>
  <c r="C194" i="1"/>
  <c r="C184" i="1"/>
  <c r="C180" i="1"/>
  <c r="C178" i="1"/>
  <c r="C172" i="1"/>
  <c r="C171" i="1" s="1"/>
  <c r="C170" i="1" s="1"/>
  <c r="C166" i="1"/>
  <c r="C155" i="1"/>
  <c r="C148" i="1"/>
  <c r="C144" i="1"/>
  <c r="C141" i="1"/>
  <c r="C134" i="1"/>
  <c r="C132" i="1"/>
  <c r="C123" i="1"/>
  <c r="C118" i="1"/>
  <c r="C116" i="1"/>
  <c r="C112" i="1"/>
  <c r="C110" i="1"/>
  <c r="C105" i="1"/>
  <c r="C102" i="1"/>
  <c r="C100" i="1"/>
  <c r="C89" i="1"/>
  <c r="C80" i="1"/>
  <c r="C77" i="1"/>
  <c r="C74" i="1"/>
  <c r="C70" i="1"/>
  <c r="C65" i="1"/>
  <c r="C63" i="1"/>
  <c r="C58" i="1"/>
  <c r="C48" i="1"/>
  <c r="C38" i="1"/>
  <c r="C27" i="1"/>
  <c r="C22" i="1"/>
  <c r="C115" i="1" l="1"/>
  <c r="H16" i="1"/>
  <c r="C183" i="1"/>
  <c r="C182" i="1" s="1"/>
  <c r="C147" i="1"/>
  <c r="C146" i="1" s="1"/>
  <c r="C99" i="1"/>
  <c r="C98" i="1" s="1"/>
  <c r="C114" i="1"/>
  <c r="C18" i="1"/>
  <c r="C17" i="1" s="1"/>
  <c r="F45" i="4"/>
  <c r="F13" i="4" s="1"/>
  <c r="C175" i="1"/>
  <c r="C174" i="1" s="1"/>
  <c r="C215" i="1"/>
  <c r="C214" i="1" s="1"/>
  <c r="C73" i="1"/>
  <c r="C72" i="1" s="1"/>
  <c r="C16" i="1" l="1"/>
  <c r="C15" i="1" s="1"/>
  <c r="H15" i="1" s="1"/>
</calcChain>
</file>

<file path=xl/sharedStrings.xml><?xml version="1.0" encoding="utf-8"?>
<sst xmlns="http://schemas.openxmlformats.org/spreadsheetml/2006/main" count="404" uniqueCount="144">
  <si>
    <t>IZVOR 11 Opći prihodi i primici</t>
  </si>
  <si>
    <t>Administracija i upravljanje</t>
  </si>
  <si>
    <t xml:space="preserve">Plaće </t>
  </si>
  <si>
    <t>Plaće za redovan rad</t>
  </si>
  <si>
    <t>Plaće za prekovremeni rad</t>
  </si>
  <si>
    <t>Ostali rashodi za zaposlene</t>
  </si>
  <si>
    <t xml:space="preserve">Doprinosi na plaće </t>
  </si>
  <si>
    <t>Doprinosi za mirovinsko osiguranje</t>
  </si>
  <si>
    <t>Doprinosi za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</si>
  <si>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</si>
  <si>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</si>
  <si>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</si>
  <si>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</si>
  <si>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</si>
  <si>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</si>
  <si>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</si>
  <si>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</si>
  <si>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</si>
  <si>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</si>
  <si>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</si>
  <si>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</si>
  <si>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</si>
  <si>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</si>
  <si>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</si>
  <si>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</si>
  <si>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</si>
  <si>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</si>
  <si>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</si>
  <si>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</si>
  <si>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</si>
  <si>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</si>
  <si>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Naknade za rad pred. i izvršnih tijela, povjerenstava i sl.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</si>
  <si>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</si>
  <si>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</si>
  <si>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</si>
  <si>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</si>
  <si>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</si>
  <si>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</si>
  <si>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Zatezne kamate</t>
  </si>
  <si>
    <t>Tekuće donacije u novcu</t>
  </si>
  <si>
    <t>Kazne, penali i naknade šteta</t>
  </si>
  <si>
    <t xml:space="preserve">Postrojenja i oprema </t>
  </si>
  <si>
    <t>Uredska oprema i namještaj</t>
  </si>
  <si>
    <t>Komunikacijska oprema</t>
  </si>
  <si>
    <t>Oprema za održavanje i zaštitu</t>
  </si>
  <si>
    <t>Uređaji, strojevi i oprema za ostale namjene</t>
  </si>
  <si>
    <t>Prijevozna sredstva</t>
  </si>
  <si>
    <t>Prijevozna sredstva u cestovnom prometu</t>
  </si>
  <si>
    <t>IZVOR 12 SREDSTVA UČEŠĆA ZA POMOĆI</t>
  </si>
  <si>
    <t>UŠTEDE</t>
  </si>
  <si>
    <t>6=1-2+3-4+5</t>
  </si>
  <si>
    <t>KONTO</t>
  </si>
  <si>
    <t>NAZIV</t>
  </si>
  <si>
    <t>Smanjenje</t>
  </si>
  <si>
    <t>Povećanje</t>
  </si>
  <si>
    <t>NEDOSTATNA 
SREDSTVA</t>
  </si>
  <si>
    <t>IZVOR 31 Vlastiti prihodi</t>
  </si>
  <si>
    <t>IZVOR 43 Ostali prihodi za posebne namjene</t>
  </si>
  <si>
    <t>IZVOR 51 Pomoći EU</t>
  </si>
  <si>
    <t>IZVOR 61 Donacije</t>
  </si>
  <si>
    <t>4=1-2+3</t>
  </si>
  <si>
    <t>HRVATSKA VATROGASNA ZAJEDNICA</t>
  </si>
  <si>
    <t>Ostale naknade troškova zaposlenima</t>
  </si>
  <si>
    <t>Računalne usluge</t>
  </si>
  <si>
    <t>A554000</t>
  </si>
  <si>
    <t>Naknade šteta pravnim i fizičkim osobama</t>
  </si>
  <si>
    <t>A554001</t>
  </si>
  <si>
    <t>Preventivna zaštita i gašenje požara (Nacionalni odbor)</t>
  </si>
  <si>
    <t>Stručno usavršavanje</t>
  </si>
  <si>
    <t>Rashodi za usluge</t>
  </si>
  <si>
    <t>Tekuće donacije</t>
  </si>
  <si>
    <t>A554002</t>
  </si>
  <si>
    <t>Osposobljavanje vatrogasaca Hrvatske vatrogasne zajednice</t>
  </si>
  <si>
    <t>Materijal i dijelovi za tekuće i investicijsko održavanje</t>
  </si>
  <si>
    <t xml:space="preserve">Zakupnine i najamnine </t>
  </si>
  <si>
    <t xml:space="preserve">Nematerijalna imovina </t>
  </si>
  <si>
    <t>A554003</t>
  </si>
  <si>
    <t>Protupožarna preventiva, promidžba i izdavaštvo</t>
  </si>
  <si>
    <t>Licence</t>
  </si>
  <si>
    <t>Knjige, umjetnička djela i ostale izložbene vrijednosti</t>
  </si>
  <si>
    <t xml:space="preserve">Ostale nespomenute izložbene vrijednosti </t>
  </si>
  <si>
    <t>K554006</t>
  </si>
  <si>
    <t>Informatizacija</t>
  </si>
  <si>
    <t>T554015</t>
  </si>
  <si>
    <t>Operativni program Učinkoviti ljudski potencijali 2014-2020 - Jačanje znanja i vještina pripadniha vatrogasnih organizacija u RH</t>
  </si>
  <si>
    <t>Plaće (bruto)</t>
  </si>
  <si>
    <t>Doprinosi na plaće</t>
  </si>
  <si>
    <t>Doprinosi za obvezno zdravstveno osiguranje</t>
  </si>
  <si>
    <t>Postrojenja i oprema</t>
  </si>
  <si>
    <t xml:space="preserve">Rashodi za materijal i energiju </t>
  </si>
  <si>
    <t xml:space="preserve">Reprezentacija </t>
  </si>
  <si>
    <t>Sitan inventar i autogume</t>
  </si>
  <si>
    <t>A554004</t>
  </si>
  <si>
    <t>Osposobljavanje i oprema za potrebe vatrogasnih intervencija</t>
  </si>
  <si>
    <t xml:space="preserve">Kapitalne donacije </t>
  </si>
  <si>
    <t>Kapitalne donacije neprofitnim organizacijama</t>
  </si>
  <si>
    <t xml:space="preserve">TEKUĆI PLAN 2019. </t>
  </si>
  <si>
    <t>"PRERASPODJELA"
unutar sredstava
odobrenih DP 2019-2021</t>
  </si>
  <si>
    <t xml:space="preserve">NOVI PLAN 
2019. </t>
  </si>
  <si>
    <t xml:space="preserve">Materijal i sirovine </t>
  </si>
  <si>
    <t>Dodatna ulaganja na građevinskim objektima</t>
  </si>
  <si>
    <t xml:space="preserve">Dodatna ulaganja na građevinskim objektima </t>
  </si>
  <si>
    <t>A863006</t>
  </si>
  <si>
    <t>UČILIŠTE VATROGASTVA, ZAŠTITE I SPAŠAVANJA</t>
  </si>
  <si>
    <t>Instrumenti, uređaji i strojevi</t>
  </si>
  <si>
    <t>Prijevozna sredstva u pomorskom i riječnom prometu</t>
  </si>
  <si>
    <t>A863023</t>
  </si>
  <si>
    <t>Dodatna sredstva izravnanja za decentraliziranu funkciju vatrogastva</t>
  </si>
  <si>
    <t>Pomoći unutar općeg proračuna</t>
  </si>
  <si>
    <t>Tekuće pomoći unutar općeg proračuna</t>
  </si>
  <si>
    <t>K260089</t>
  </si>
  <si>
    <t>Pomoći proračunskim korisnicima drugih proračuna</t>
  </si>
  <si>
    <t xml:space="preserve">Tekuće pomoći proračunskim korisnicima drugih proračuna </t>
  </si>
  <si>
    <t>Izvor 561 Pomoći EU</t>
  </si>
  <si>
    <t>ZAGREB, SELSKA CESTA 90A</t>
  </si>
  <si>
    <t>Slavko Tucaković</t>
  </si>
  <si>
    <t>Glavni vatrogasni zapovjednik RH</t>
  </si>
  <si>
    <t>IZMJENE I DOPUNE DRŽAVNOG PRORAČUNA RH ZA 2020. GODINU</t>
  </si>
  <si>
    <t xml:space="preserve">RAZDJEL 039 GLAVA 05  RKP 50985   HRVATSKA VATROGASNA ZAJEDNICA </t>
  </si>
  <si>
    <t>OIB: 08474627795</t>
  </si>
  <si>
    <t>Troškovi sudskih postupaka</t>
  </si>
  <si>
    <t>Naknade građanima i kućanstvima u novcu</t>
  </si>
  <si>
    <t>039</t>
  </si>
  <si>
    <t>039 05</t>
  </si>
  <si>
    <t xml:space="preserve">Zdravstvene i veterinarske usluge </t>
  </si>
  <si>
    <t>Naknade za rad predstavničkih i izvršnih tijela, povjerenstava i slično</t>
  </si>
  <si>
    <t>Naknade građanima i kućanstvima u naravi</t>
  </si>
  <si>
    <t>Ostale naknade građanima i kućanstvima iz proračuna</t>
  </si>
  <si>
    <t>A554006</t>
  </si>
  <si>
    <t xml:space="preserve">Stručno usavršavanje </t>
  </si>
  <si>
    <t xml:space="preserve">Uredska oprema i namještaj </t>
  </si>
  <si>
    <t>Tekuće pomoći proračunskim korisnicima drugih proračuna</t>
  </si>
  <si>
    <t>IZVOR 52 Ostale pomoći i darovnice</t>
  </si>
  <si>
    <t xml:space="preserve"> - svibanj 2020. -</t>
  </si>
  <si>
    <t xml:space="preserve">RAZDJEL 039 GLAVA 3 5 RKP 50985   HRVATSKA VATROGASNA ZAJEDNICA </t>
  </si>
  <si>
    <t xml:space="preserve"> - IZVORI FINANCIRANJA 11 i 12 -</t>
  </si>
  <si>
    <t xml:space="preserve"> - IZVORI FINANCIRANJA 31, 43, 51, 52, 561, 63  -</t>
  </si>
  <si>
    <t>OBRAZLOŽENJE:</t>
  </si>
  <si>
    <t xml:space="preserve">Temeljem dopisa Ministarstva financija KLASA: 400-06/20-01/106 URBROJ: 513-05-01-20-79 od 28. travnja 2020. Hrvatska vatrogasna zajednica je napravila Izmjene i dopune Državnog proračuna za 2020. godinu. za razdjel 039 HRVATSKA VATROGASNA ZAJEDNICA.
Proračunska sredstava - izvor 11 preraspodjela je napravljena unutar aktivnosti K554006 Informatizacija i to u iznosu od 30.000,00 kn gdje je stavka 4221 - oprema umanjena za 30.000,00, a stavka 4123 - licence uvećana za isti iznos..
Također, sukladno uputama Ministarstva financija ostali izvori financiranja(31, 43, 51, 52, 561, 63 ) donosi i odnosi za 2020. godinu svedeni su na razinu sukladno prenesim prihodima iz 2019. godine. Shodno tome, plan rashoda za navedene izvore financiranja su povećani i to:
- rashodi za pokrivanje troškova stručnog osposobljavanja osobe izvan radnog odnosa na aktivnosti A554000 koji se planiraju podmiriti iz izvora 52 - ostale pomoći i darovnice, u ukupnom iznosu od 6.545 kn,
- rashodi za pokrivanje troškova kapitalnih ulaganja na aktivnosti A554002 koji se planiraju podmiriti iz izvora 51 - pomoći EU, u ukupnom znosu od 406.833 kn, te
- rashodi sukladno mjerilima o korištenju sredstava premije osiguranja na aktivnosti A554004 koji se planiraju podmiriti iz izvora 43 - prihodi od posebne namjene u ukupnom iznosu od 5.999.988 kn.
Također, sukladno usmenom naputku Ministarstva financija, od Hrvatska vatrogasne zajednice prvobitno je zatraženo da napravi uštede samo na plaćama i to u iznosu koliko bi iznosilo povećanje osnovice plaće službenika i namještenika 2%+2% te isplate regresa i božićnice te su navedene uštede iznosile ukupno 1.022.000,00 kn. Naknadnim usmenim naputkom Hrvatskoj vatrogasnoj zajednici naloženo je napraviti nove uštede i to u okviru svog cijelog proračuna na proračunskim sredstvima - izvoru 11 i 12, u ukupnom iznosu od 5.000.000,00 kn. 
Ukupne uštede koje je Hrvatska vatrogasna zajednica napravila iznose ukupno 6.022.000,00 kn i to na aktivnostima i projektima:
- A554000 Administracija i upravljanje u iznosu od 3.322.000,00 kn,
- A554001 Preventivna zaštita i gašenje požara (Nacionalni odbor) u  iznosu od 165.500,00 kn - izvor 11,
- A554002 Osposobljavanje vatrogasaca Hrvatske vatrogasne zajednice u iznosu od 177.000,00 kn - izvor 11,
- A554003 Protupožarna preventiva, promidžba i izdavaštvo u ukupnom iznosu od 200.000,00 kn - izvor 11,
- A863006 Učilište vatrogastva, zaštite i spašavanja u iznosu od 490.000,00 kn - izvor 11,
- K554006 Informatizacija u iznosu od 47.500,00 kn - izvor 11,
- K260089 Program u provedbi posebnih mjera za zaštitu od požara u iznosu od 1.150.000,00 kn - izvor 11, te
-T554015 Operativni program Učinkoviti ljudski potencijali 2014-2020 - Jačanje znanja i vještina pripadniha vatrogasnih organizacija u RH u iznosu od 470.000,00 kn - izvor 12.
</t>
  </si>
  <si>
    <t>KLASA: 400-06/20-01/05</t>
  </si>
  <si>
    <t>URBROJ: 444-03-20-8</t>
  </si>
  <si>
    <t>Zagreb, 5. svibnja 2020.</t>
  </si>
  <si>
    <t>Program u povedbi posebnih mjera za zaštitu od požara</t>
  </si>
  <si>
    <t>Učilipte vatrogastva, zaštite i spašavanja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</si>
</sst>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rgb="FF33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" fontId="6" fillId="5" borderId="4" applyNumberFormat="0" applyProtection="0">
      <alignment horizontal="left" vertical="center" indent="1" justifyLastLine="1"/>
    </xf>
    <xf numFmtId="0" fontId="6" fillId="8" borderId="4" applyNumberFormat="0" applyProtection="0">
      <alignment horizontal="left" vertical="center" indent="1" justifyLastLine="1"/>
    </xf>
    <xf numFmtId="0" fontId="6" fillId="11" borderId="4" applyNumberFormat="0" applyProtection="0">
      <alignment horizontal="left" vertical="center" indent="1" justifyLastLine="1"/>
    </xf>
  </cellStyleXfs>
  <cellXfs count="88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3" fontId="2" fillId="0" borderId="0" xfId="0" applyNumberFormat="1" applyFont="1"/>
    <xf numFmtId="0" fontId="5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3" fontId="7" fillId="9" borderId="5" xfId="3" quotePrefix="1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 wrapText="1"/>
    </xf>
    <xf numFmtId="3" fontId="8" fillId="9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3" fontId="5" fillId="1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8" fillId="12" borderId="1" xfId="0" applyNumberFormat="1" applyFont="1" applyFill="1" applyBorder="1" applyAlignment="1">
      <alignment horizontal="right" vertical="center"/>
    </xf>
    <xf numFmtId="0" fontId="8" fillId="0" borderId="0" xfId="0" applyFont="1" applyFill="1"/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3" fontId="8" fillId="0" borderId="0" xfId="0" applyNumberFormat="1" applyFont="1" applyFill="1"/>
    <xf numFmtId="0" fontId="12" fillId="0" borderId="0" xfId="0" applyFont="1"/>
    <xf numFmtId="0" fontId="0" fillId="0" borderId="0" xfId="0" applyFill="1"/>
    <xf numFmtId="3" fontId="7" fillId="9" borderId="5" xfId="3" quotePrefix="1" applyNumberFormat="1" applyFont="1" applyFill="1" applyBorder="1" applyAlignment="1">
      <alignment horizontal="center" vertical="center"/>
    </xf>
    <xf numFmtId="0" fontId="7" fillId="6" borderId="1" xfId="2" quotePrefix="1" applyNumberFormat="1" applyFont="1" applyFill="1" applyBorder="1" applyAlignment="1">
      <alignment horizontal="center" vertical="center" wrapText="1" justifyLastLine="1"/>
    </xf>
    <xf numFmtId="3" fontId="9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5" borderId="1" xfId="2" quotePrefix="1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Fill="1" applyAlignment="1">
      <alignment vertical="top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8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5" fillId="10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5" borderId="2" xfId="2" quotePrefix="1" applyNumberFormat="1" applyFont="1" applyBorder="1" applyAlignment="1">
      <alignment horizontal="center" vertical="center" wrapText="1"/>
    </xf>
    <xf numFmtId="0" fontId="7" fillId="5" borderId="3" xfId="2" quotePrefix="1" applyNumberFormat="1" applyFont="1" applyBorder="1" applyAlignment="1">
      <alignment horizontal="center" vertical="center" wrapText="1"/>
    </xf>
    <xf numFmtId="0" fontId="7" fillId="6" borderId="2" xfId="2" quotePrefix="1" applyNumberFormat="1" applyFont="1" applyFill="1" applyBorder="1" applyAlignment="1">
      <alignment horizontal="center" vertical="center" wrapText="1" justifyLastLine="1"/>
    </xf>
    <xf numFmtId="0" fontId="7" fillId="6" borderId="3" xfId="2" quotePrefix="1" applyNumberFormat="1" applyFont="1" applyFill="1" applyBorder="1" applyAlignment="1">
      <alignment horizontal="center" vertical="center" wrapText="1" justifyLastLine="1"/>
    </xf>
  </cellXfs>
  <cellStyles count="5">
    <cellStyle name="Normal" xfId="0" builtinId="0"/>
    <cellStyle name="Obično 2" xfId="1"/>
    <cellStyle name="SAPBEXchaText" xfId="2"/>
    <cellStyle name="SAPBEXHLevel1" xfId="4"/>
    <cellStyle name="SAPBEXHLevel2" xfId="3"/>
  </cellStyles>
  <dxfs count="0"/>
  <tableStyles count="0" defaultTableStyle="TableStyleMedium2" defaultPivotStyle="PivotStyleLight16"/>
  <colors>
    <mruColors>
      <color rgb="FFF9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view="pageBreakPreview" zoomScale="130" zoomScaleNormal="90" zoomScaleSheetLayoutView="130" workbookViewId="0">
      <selection activeCell="B29" sqref="B29"/>
    </sheetView>
  </sheetViews>
  <sheetFormatPr defaultRowHeight="15" x14ac:dyDescent="0.25"/>
  <cols>
    <col min="1" max="1" width="9.7109375" customWidth="1"/>
    <col min="2" max="2" width="38.7109375" customWidth="1"/>
    <col min="3" max="8" width="14.7109375" style="1" customWidth="1"/>
    <col min="9" max="9" width="10.85546875" customWidth="1"/>
    <col min="10" max="10" width="9.140625" customWidth="1"/>
    <col min="11" max="11" width="9.5703125" bestFit="1" customWidth="1"/>
    <col min="12" max="12" width="9.5703125" customWidth="1"/>
  </cols>
  <sheetData>
    <row r="1" spans="1:12" ht="16.5" x14ac:dyDescent="0.25">
      <c r="A1" s="77" t="s">
        <v>61</v>
      </c>
      <c r="B1" s="77"/>
      <c r="C1" s="47"/>
      <c r="D1" s="47"/>
      <c r="E1" s="48"/>
      <c r="F1" s="49"/>
      <c r="G1" s="49"/>
      <c r="H1" s="50"/>
    </row>
    <row r="2" spans="1:12" ht="16.5" x14ac:dyDescent="0.25">
      <c r="A2" s="77" t="s">
        <v>114</v>
      </c>
      <c r="B2" s="77"/>
      <c r="C2" s="51"/>
      <c r="D2" s="51"/>
      <c r="E2" s="48"/>
      <c r="F2" s="49"/>
      <c r="G2" s="49"/>
      <c r="H2" s="49"/>
    </row>
    <row r="3" spans="1:12" ht="18" customHeight="1" x14ac:dyDescent="0.25">
      <c r="A3" s="78" t="s">
        <v>119</v>
      </c>
      <c r="B3" s="78"/>
      <c r="C3" s="51"/>
      <c r="D3" s="51"/>
      <c r="E3" s="52"/>
      <c r="F3" s="49"/>
      <c r="G3" s="49"/>
      <c r="H3" s="49"/>
    </row>
    <row r="4" spans="1:12" ht="16.5" x14ac:dyDescent="0.25">
      <c r="A4" s="53"/>
      <c r="B4" s="53"/>
      <c r="C4" s="51"/>
      <c r="D4" s="51"/>
      <c r="E4" s="52"/>
      <c r="F4" s="49"/>
      <c r="G4" s="49"/>
      <c r="H4" s="49"/>
    </row>
    <row r="5" spans="1:12" ht="18" customHeight="1" x14ac:dyDescent="0.25"/>
    <row r="6" spans="1:12" ht="18" x14ac:dyDescent="0.25">
      <c r="A6" s="79" t="s">
        <v>117</v>
      </c>
      <c r="B6" s="79"/>
      <c r="C6" s="79"/>
      <c r="D6" s="79"/>
      <c r="E6" s="79"/>
      <c r="F6" s="79"/>
      <c r="G6" s="79"/>
      <c r="H6" s="79"/>
    </row>
    <row r="7" spans="1:12" ht="18" x14ac:dyDescent="0.25">
      <c r="A7" s="79" t="s">
        <v>118</v>
      </c>
      <c r="B7" s="79"/>
      <c r="C7" s="79"/>
      <c r="D7" s="79"/>
      <c r="E7" s="79"/>
      <c r="F7" s="79"/>
      <c r="G7" s="79"/>
      <c r="H7" s="79"/>
    </row>
    <row r="8" spans="1:12" ht="18" x14ac:dyDescent="0.25">
      <c r="A8" s="79" t="s">
        <v>133</v>
      </c>
      <c r="B8" s="79"/>
      <c r="C8" s="79"/>
      <c r="D8" s="79"/>
      <c r="E8" s="79"/>
      <c r="F8" s="79"/>
      <c r="G8" s="79"/>
      <c r="H8" s="79"/>
    </row>
    <row r="9" spans="1:12" ht="18" customHeight="1" x14ac:dyDescent="0.25">
      <c r="A9" s="79" t="s">
        <v>135</v>
      </c>
      <c r="B9" s="79"/>
      <c r="C9" s="79"/>
      <c r="D9" s="79"/>
      <c r="E9" s="79"/>
      <c r="F9" s="79"/>
      <c r="G9" s="79"/>
      <c r="H9" s="79"/>
    </row>
    <row r="11" spans="1:12" ht="15.75" x14ac:dyDescent="0.25">
      <c r="A11" s="2"/>
      <c r="B11" s="2"/>
      <c r="C11" s="4"/>
      <c r="D11" s="4"/>
      <c r="E11" s="4"/>
      <c r="F11" s="4"/>
      <c r="G11" s="4"/>
      <c r="H11" s="4"/>
    </row>
    <row r="12" spans="1:12" s="13" customFormat="1" ht="43.5" customHeight="1" x14ac:dyDescent="0.2">
      <c r="A12" s="86" t="s">
        <v>51</v>
      </c>
      <c r="B12" s="86" t="s">
        <v>52</v>
      </c>
      <c r="C12" s="84" t="s">
        <v>96</v>
      </c>
      <c r="D12" s="80" t="s">
        <v>97</v>
      </c>
      <c r="E12" s="81"/>
      <c r="F12" s="82" t="s">
        <v>49</v>
      </c>
      <c r="G12" s="82" t="s">
        <v>55</v>
      </c>
      <c r="H12" s="84" t="s">
        <v>98</v>
      </c>
    </row>
    <row r="13" spans="1:12" s="13" customFormat="1" ht="22.5" customHeight="1" x14ac:dyDescent="0.2">
      <c r="A13" s="87"/>
      <c r="B13" s="87"/>
      <c r="C13" s="85"/>
      <c r="D13" s="46" t="s">
        <v>53</v>
      </c>
      <c r="E13" s="46" t="s">
        <v>54</v>
      </c>
      <c r="F13" s="83"/>
      <c r="G13" s="83"/>
      <c r="H13" s="85"/>
    </row>
    <row r="14" spans="1:12" s="13" customFormat="1" ht="12" customHeight="1" x14ac:dyDescent="0.2">
      <c r="A14" s="3"/>
      <c r="B14" s="3"/>
      <c r="C14" s="28">
        <v>1</v>
      </c>
      <c r="D14" s="28">
        <v>2</v>
      </c>
      <c r="E14" s="28">
        <v>3</v>
      </c>
      <c r="F14" s="28">
        <v>4</v>
      </c>
      <c r="G14" s="28">
        <v>5</v>
      </c>
      <c r="H14" s="28" t="s">
        <v>50</v>
      </c>
    </row>
    <row r="15" spans="1:12" s="29" customFormat="1" ht="24" customHeight="1" x14ac:dyDescent="0.2">
      <c r="A15" s="6" t="s">
        <v>122</v>
      </c>
      <c r="B15" s="7" t="s">
        <v>61</v>
      </c>
      <c r="C15" s="8">
        <f>C16</f>
        <v>293381302</v>
      </c>
      <c r="D15" s="8">
        <f t="shared" ref="D15:G15" si="0">D16</f>
        <v>30000</v>
      </c>
      <c r="E15" s="8">
        <f t="shared" si="0"/>
        <v>30000</v>
      </c>
      <c r="F15" s="8">
        <f t="shared" si="0"/>
        <v>6022000</v>
      </c>
      <c r="G15" s="8">
        <f t="shared" si="0"/>
        <v>0</v>
      </c>
      <c r="H15" s="8">
        <f t="shared" ref="H15" si="1">SUM(C15-D15+E15-F15+G15)</f>
        <v>287359302</v>
      </c>
      <c r="K15" s="58"/>
      <c r="L15" s="58"/>
    </row>
    <row r="16" spans="1:12" s="29" customFormat="1" ht="24" customHeight="1" x14ac:dyDescent="0.2">
      <c r="A16" s="36" t="s">
        <v>123</v>
      </c>
      <c r="B16" s="37" t="s">
        <v>61</v>
      </c>
      <c r="C16" s="34">
        <f>C17+C72+C98+C114+C146+C170+C174+C182+C214</f>
        <v>293381302</v>
      </c>
      <c r="D16" s="34">
        <f t="shared" ref="D16:H16" si="2">D17+D72+D98+D114+D146+D170+D174+D182+D214</f>
        <v>30000</v>
      </c>
      <c r="E16" s="34">
        <f t="shared" si="2"/>
        <v>30000</v>
      </c>
      <c r="F16" s="34">
        <f t="shared" si="2"/>
        <v>6022000</v>
      </c>
      <c r="G16" s="34">
        <f t="shared" si="2"/>
        <v>0</v>
      </c>
      <c r="H16" s="34">
        <f t="shared" si="2"/>
        <v>287359302</v>
      </c>
    </row>
    <row r="17" spans="1:9" s="13" customFormat="1" ht="24" customHeight="1" x14ac:dyDescent="0.2">
      <c r="A17" s="10" t="s">
        <v>64</v>
      </c>
      <c r="B17" s="11" t="s">
        <v>1</v>
      </c>
      <c r="C17" s="12">
        <f>C18</f>
        <v>31498000</v>
      </c>
      <c r="D17" s="12">
        <f t="shared" ref="D17:H17" si="3">D18</f>
        <v>0</v>
      </c>
      <c r="E17" s="12">
        <f t="shared" si="3"/>
        <v>0</v>
      </c>
      <c r="F17" s="12">
        <f t="shared" si="3"/>
        <v>3322000</v>
      </c>
      <c r="G17" s="12">
        <f t="shared" si="3"/>
        <v>0</v>
      </c>
      <c r="H17" s="12">
        <f t="shared" si="3"/>
        <v>28176000</v>
      </c>
    </row>
    <row r="18" spans="1:9" s="13" customFormat="1" ht="18" customHeight="1" x14ac:dyDescent="0.2">
      <c r="A18" s="76" t="s">
        <v>0</v>
      </c>
      <c r="B18" s="76"/>
      <c r="C18" s="30">
        <f>C19+C22+C24+C27+C32+C38+C48+C50+C58+C61+C63+C65+C70</f>
        <v>31498000</v>
      </c>
      <c r="D18" s="30">
        <f t="shared" ref="D18:H18" si="4">D19+D22+D24+D27+D32+D38+D48+D50+D58+D61+D63+D65+D70</f>
        <v>0</v>
      </c>
      <c r="E18" s="30">
        <f t="shared" si="4"/>
        <v>0</v>
      </c>
      <c r="F18" s="30">
        <f t="shared" si="4"/>
        <v>3322000</v>
      </c>
      <c r="G18" s="30">
        <f t="shared" si="4"/>
        <v>0</v>
      </c>
      <c r="H18" s="30">
        <f t="shared" si="4"/>
        <v>28176000</v>
      </c>
      <c r="I18" s="43"/>
    </row>
    <row r="19" spans="1:9" s="13" customFormat="1" ht="12.75" x14ac:dyDescent="0.2">
      <c r="A19" s="14">
        <v>311</v>
      </c>
      <c r="B19" s="5" t="s">
        <v>2</v>
      </c>
      <c r="C19" s="15">
        <f>C20+C21</f>
        <v>19600000</v>
      </c>
      <c r="D19" s="15">
        <f t="shared" ref="D19:H19" si="5">D20+D21</f>
        <v>0</v>
      </c>
      <c r="E19" s="15">
        <f t="shared" si="5"/>
        <v>0</v>
      </c>
      <c r="F19" s="15">
        <f t="shared" si="5"/>
        <v>1470000</v>
      </c>
      <c r="G19" s="15">
        <f t="shared" si="5"/>
        <v>0</v>
      </c>
      <c r="H19" s="15">
        <f t="shared" si="5"/>
        <v>18130000</v>
      </c>
      <c r="I19" s="43"/>
    </row>
    <row r="20" spans="1:9" s="13" customFormat="1" ht="12.75" x14ac:dyDescent="0.2">
      <c r="A20" s="3">
        <v>3111</v>
      </c>
      <c r="B20" s="16" t="s">
        <v>3</v>
      </c>
      <c r="C20" s="17">
        <v>19500000</v>
      </c>
      <c r="D20" s="18">
        <v>0</v>
      </c>
      <c r="E20" s="18">
        <v>0</v>
      </c>
      <c r="F20" s="17">
        <v>1470000</v>
      </c>
      <c r="G20" s="17">
        <v>0</v>
      </c>
      <c r="H20" s="17">
        <f>C20-D20+E20-F20+G20</f>
        <v>18030000</v>
      </c>
      <c r="I20" s="43"/>
    </row>
    <row r="21" spans="1:9" s="13" customFormat="1" ht="12.75" x14ac:dyDescent="0.2">
      <c r="A21" s="3">
        <v>3113</v>
      </c>
      <c r="B21" s="16" t="s">
        <v>4</v>
      </c>
      <c r="C21" s="17">
        <v>100000</v>
      </c>
      <c r="D21" s="18">
        <v>0</v>
      </c>
      <c r="E21" s="18">
        <v>0</v>
      </c>
      <c r="F21" s="17">
        <v>0</v>
      </c>
      <c r="G21" s="17">
        <v>0</v>
      </c>
      <c r="H21" s="17">
        <f t="shared" ref="H21" si="6">C21-D21+E21-F21+G21</f>
        <v>100000</v>
      </c>
      <c r="I21" s="43"/>
    </row>
    <row r="22" spans="1:9" s="13" customFormat="1" ht="12.75" x14ac:dyDescent="0.2">
      <c r="A22" s="14">
        <v>312</v>
      </c>
      <c r="B22" s="5" t="s">
        <v>5</v>
      </c>
      <c r="C22" s="15">
        <f>C23</f>
        <v>500000</v>
      </c>
      <c r="D22" s="15">
        <f t="shared" ref="D22:H22" si="7">D23</f>
        <v>0</v>
      </c>
      <c r="E22" s="15">
        <f t="shared" si="7"/>
        <v>0</v>
      </c>
      <c r="F22" s="15">
        <f t="shared" si="7"/>
        <v>250000</v>
      </c>
      <c r="G22" s="15">
        <f t="shared" si="7"/>
        <v>0</v>
      </c>
      <c r="H22" s="15">
        <f t="shared" si="7"/>
        <v>250000</v>
      </c>
      <c r="I22" s="43"/>
    </row>
    <row r="23" spans="1:9" s="13" customFormat="1" ht="12.75" x14ac:dyDescent="0.2">
      <c r="A23" s="3">
        <v>3121</v>
      </c>
      <c r="B23" s="16" t="s">
        <v>5</v>
      </c>
      <c r="C23" s="17">
        <v>500000</v>
      </c>
      <c r="D23" s="17">
        <v>0</v>
      </c>
      <c r="E23" s="18">
        <v>0</v>
      </c>
      <c r="F23" s="17">
        <v>250000</v>
      </c>
      <c r="G23" s="17">
        <v>0</v>
      </c>
      <c r="H23" s="17">
        <f>C23-D23+E23-F23+G23</f>
        <v>250000</v>
      </c>
      <c r="I23" s="43"/>
    </row>
    <row r="24" spans="1:9" s="13" customFormat="1" ht="12.75" x14ac:dyDescent="0.2">
      <c r="A24" s="14">
        <v>313</v>
      </c>
      <c r="B24" s="5" t="s">
        <v>6</v>
      </c>
      <c r="C24" s="15">
        <f>C25+C26</f>
        <v>4110000</v>
      </c>
      <c r="D24" s="15">
        <f t="shared" ref="D24:H24" si="8">D25+D26</f>
        <v>0</v>
      </c>
      <c r="E24" s="15">
        <f t="shared" si="8"/>
        <v>0</v>
      </c>
      <c r="F24" s="15">
        <f t="shared" si="8"/>
        <v>302000</v>
      </c>
      <c r="G24" s="15">
        <f t="shared" si="8"/>
        <v>0</v>
      </c>
      <c r="H24" s="15">
        <f t="shared" si="8"/>
        <v>3808000</v>
      </c>
      <c r="I24" s="43"/>
    </row>
    <row r="25" spans="1:9" s="13" customFormat="1" ht="12.75" x14ac:dyDescent="0.2">
      <c r="A25" s="3">
        <v>3131</v>
      </c>
      <c r="B25" s="16" t="s">
        <v>7</v>
      </c>
      <c r="C25" s="17">
        <v>860000</v>
      </c>
      <c r="D25" s="17">
        <v>0</v>
      </c>
      <c r="E25" s="18">
        <v>0</v>
      </c>
      <c r="F25" s="17">
        <v>32000</v>
      </c>
      <c r="G25" s="17">
        <v>0</v>
      </c>
      <c r="H25" s="17">
        <f t="shared" ref="H25:H26" si="9">C25-D25+E25-F25+G25</f>
        <v>828000</v>
      </c>
      <c r="I25" s="43"/>
    </row>
    <row r="26" spans="1:9" s="13" customFormat="1" ht="12.75" x14ac:dyDescent="0.2">
      <c r="A26" s="3">
        <v>3132</v>
      </c>
      <c r="B26" s="16" t="s">
        <v>8</v>
      </c>
      <c r="C26" s="17">
        <v>3250000</v>
      </c>
      <c r="D26" s="18">
        <v>0</v>
      </c>
      <c r="E26" s="18">
        <v>0</v>
      </c>
      <c r="F26" s="17">
        <v>270000</v>
      </c>
      <c r="G26" s="17">
        <v>0</v>
      </c>
      <c r="H26" s="17">
        <f t="shared" si="9"/>
        <v>2980000</v>
      </c>
      <c r="I26" s="43"/>
    </row>
    <row r="27" spans="1:9" s="13" customFormat="1" ht="12.75" x14ac:dyDescent="0.2">
      <c r="A27" s="14">
        <v>321</v>
      </c>
      <c r="B27" s="5" t="s">
        <v>9</v>
      </c>
      <c r="C27" s="15">
        <f>SUM(C28:C31)</f>
        <v>1203000</v>
      </c>
      <c r="D27" s="15">
        <f t="shared" ref="D27:H27" si="10">SUM(D28:D31)</f>
        <v>0</v>
      </c>
      <c r="E27" s="15">
        <f t="shared" si="10"/>
        <v>0</v>
      </c>
      <c r="F27" s="15">
        <f t="shared" si="10"/>
        <v>45000</v>
      </c>
      <c r="G27" s="15">
        <f t="shared" si="10"/>
        <v>0</v>
      </c>
      <c r="H27" s="15">
        <f t="shared" si="10"/>
        <v>1158000</v>
      </c>
      <c r="I27" s="43"/>
    </row>
    <row r="28" spans="1:9" s="13" customFormat="1" ht="12.75" x14ac:dyDescent="0.2">
      <c r="A28" s="3">
        <v>3211</v>
      </c>
      <c r="B28" s="16" t="s">
        <v>10</v>
      </c>
      <c r="C28" s="17">
        <v>92000</v>
      </c>
      <c r="D28" s="18">
        <v>0</v>
      </c>
      <c r="E28" s="17">
        <v>0</v>
      </c>
      <c r="F28" s="17">
        <v>45000</v>
      </c>
      <c r="G28" s="17">
        <v>0</v>
      </c>
      <c r="H28" s="17">
        <f t="shared" ref="H28:H31" si="11">C28-D28+E28-F28+G28</f>
        <v>47000</v>
      </c>
      <c r="I28" s="43"/>
    </row>
    <row r="29" spans="1:9" s="13" customFormat="1" ht="12.75" x14ac:dyDescent="0.2">
      <c r="A29" s="3">
        <v>3212</v>
      </c>
      <c r="B29" s="16" t="s">
        <v>11</v>
      </c>
      <c r="C29" s="17">
        <v>1050000</v>
      </c>
      <c r="D29" s="18">
        <v>0</v>
      </c>
      <c r="E29" s="18">
        <v>0</v>
      </c>
      <c r="F29" s="17">
        <v>0</v>
      </c>
      <c r="G29" s="17">
        <v>0</v>
      </c>
      <c r="H29" s="17">
        <f t="shared" si="11"/>
        <v>1050000</v>
      </c>
      <c r="I29" s="43"/>
    </row>
    <row r="30" spans="1:9" s="13" customFormat="1" ht="12.75" x14ac:dyDescent="0.2">
      <c r="A30" s="3">
        <v>3213</v>
      </c>
      <c r="B30" s="16" t="s">
        <v>12</v>
      </c>
      <c r="C30" s="17">
        <v>60000</v>
      </c>
      <c r="D30" s="18">
        <v>0</v>
      </c>
      <c r="E30" s="17">
        <v>0</v>
      </c>
      <c r="F30" s="17">
        <v>0</v>
      </c>
      <c r="G30" s="17">
        <v>0</v>
      </c>
      <c r="H30" s="17">
        <f t="shared" si="11"/>
        <v>60000</v>
      </c>
      <c r="I30" s="43"/>
    </row>
    <row r="31" spans="1:9" s="13" customFormat="1" ht="12.75" x14ac:dyDescent="0.2">
      <c r="A31" s="3">
        <v>3214</v>
      </c>
      <c r="B31" s="16" t="s">
        <v>62</v>
      </c>
      <c r="C31" s="17">
        <v>1000</v>
      </c>
      <c r="D31" s="18">
        <v>0</v>
      </c>
      <c r="E31" s="17">
        <v>0</v>
      </c>
      <c r="F31" s="17">
        <v>0</v>
      </c>
      <c r="G31" s="17">
        <v>0</v>
      </c>
      <c r="H31" s="17">
        <f t="shared" si="11"/>
        <v>1000</v>
      </c>
      <c r="I31" s="43"/>
    </row>
    <row r="32" spans="1:9" s="13" customFormat="1" ht="12.75" x14ac:dyDescent="0.2">
      <c r="A32" s="14">
        <v>322</v>
      </c>
      <c r="B32" s="5" t="s">
        <v>13</v>
      </c>
      <c r="C32" s="15">
        <f t="shared" ref="C32:H32" si="12">SUM(C33:C37)</f>
        <v>1407000</v>
      </c>
      <c r="D32" s="15">
        <f t="shared" si="12"/>
        <v>0</v>
      </c>
      <c r="E32" s="15">
        <f t="shared" si="12"/>
        <v>0</v>
      </c>
      <c r="F32" s="15">
        <f t="shared" si="12"/>
        <v>165000</v>
      </c>
      <c r="G32" s="15">
        <f t="shared" si="12"/>
        <v>0</v>
      </c>
      <c r="H32" s="15">
        <f t="shared" si="12"/>
        <v>1242000</v>
      </c>
      <c r="I32" s="43"/>
    </row>
    <row r="33" spans="1:9" s="13" customFormat="1" ht="12.75" x14ac:dyDescent="0.2">
      <c r="A33" s="3">
        <v>3221</v>
      </c>
      <c r="B33" s="16" t="s">
        <v>14</v>
      </c>
      <c r="C33" s="17">
        <v>233000</v>
      </c>
      <c r="D33" s="18">
        <v>0</v>
      </c>
      <c r="E33" s="18">
        <v>0</v>
      </c>
      <c r="F33" s="17">
        <v>70000</v>
      </c>
      <c r="G33" s="17">
        <v>0</v>
      </c>
      <c r="H33" s="17">
        <f t="shared" ref="H33:H37" si="13">C33-D33+E33-F33+G33</f>
        <v>163000</v>
      </c>
      <c r="I33" s="43"/>
    </row>
    <row r="34" spans="1:9" s="13" customFormat="1" ht="12.75" x14ac:dyDescent="0.2">
      <c r="A34" s="3">
        <v>3223</v>
      </c>
      <c r="B34" s="16" t="s">
        <v>16</v>
      </c>
      <c r="C34" s="17">
        <v>899000</v>
      </c>
      <c r="D34" s="18">
        <v>0</v>
      </c>
      <c r="E34" s="18">
        <v>0</v>
      </c>
      <c r="F34" s="17">
        <v>0</v>
      </c>
      <c r="G34" s="17">
        <v>0</v>
      </c>
      <c r="H34" s="17">
        <f t="shared" si="13"/>
        <v>899000</v>
      </c>
      <c r="I34" s="43"/>
    </row>
    <row r="35" spans="1:9" s="13" customFormat="1" ht="12.75" x14ac:dyDescent="0.2">
      <c r="A35" s="3">
        <v>3224</v>
      </c>
      <c r="B35" s="16" t="s">
        <v>17</v>
      </c>
      <c r="C35" s="17">
        <v>95000</v>
      </c>
      <c r="D35" s="18">
        <v>0</v>
      </c>
      <c r="E35" s="18">
        <v>0</v>
      </c>
      <c r="F35" s="17">
        <v>25000</v>
      </c>
      <c r="G35" s="17">
        <v>0</v>
      </c>
      <c r="H35" s="17">
        <f t="shared" si="13"/>
        <v>70000</v>
      </c>
      <c r="I35" s="43"/>
    </row>
    <row r="36" spans="1:9" s="13" customFormat="1" ht="12.75" x14ac:dyDescent="0.2">
      <c r="A36" s="3">
        <v>3225</v>
      </c>
      <c r="B36" s="16" t="s">
        <v>18</v>
      </c>
      <c r="C36" s="17">
        <v>160000</v>
      </c>
      <c r="D36" s="18">
        <v>0</v>
      </c>
      <c r="E36" s="18">
        <v>0</v>
      </c>
      <c r="F36" s="17">
        <v>60000</v>
      </c>
      <c r="G36" s="17">
        <v>0</v>
      </c>
      <c r="H36" s="17">
        <f t="shared" si="13"/>
        <v>100000</v>
      </c>
      <c r="I36" s="43"/>
    </row>
    <row r="37" spans="1:9" s="13" customFormat="1" ht="12.75" x14ac:dyDescent="0.2">
      <c r="A37" s="3">
        <v>3227</v>
      </c>
      <c r="B37" s="16" t="s">
        <v>19</v>
      </c>
      <c r="C37" s="17">
        <v>20000</v>
      </c>
      <c r="D37" s="18">
        <v>0</v>
      </c>
      <c r="E37" s="18">
        <v>0</v>
      </c>
      <c r="F37" s="17">
        <v>10000</v>
      </c>
      <c r="G37" s="17">
        <v>0</v>
      </c>
      <c r="H37" s="17">
        <f t="shared" si="13"/>
        <v>10000</v>
      </c>
      <c r="I37" s="43"/>
    </row>
    <row r="38" spans="1:9" s="13" customFormat="1" ht="12.75" x14ac:dyDescent="0.2">
      <c r="A38" s="14">
        <v>323</v>
      </c>
      <c r="B38" s="5" t="s">
        <v>20</v>
      </c>
      <c r="C38" s="15">
        <f>SUM(C39:C47)</f>
        <v>3809000</v>
      </c>
      <c r="D38" s="15">
        <f t="shared" ref="D38:H38" si="14">SUM(D39:D47)</f>
        <v>0</v>
      </c>
      <c r="E38" s="15">
        <f t="shared" si="14"/>
        <v>0</v>
      </c>
      <c r="F38" s="15">
        <f t="shared" si="14"/>
        <v>745000</v>
      </c>
      <c r="G38" s="15">
        <f t="shared" si="14"/>
        <v>0</v>
      </c>
      <c r="H38" s="15">
        <f t="shared" si="14"/>
        <v>3064000</v>
      </c>
      <c r="I38" s="43"/>
    </row>
    <row r="39" spans="1:9" s="13" customFormat="1" ht="12.75" x14ac:dyDescent="0.2">
      <c r="A39" s="3">
        <v>3231</v>
      </c>
      <c r="B39" s="16" t="s">
        <v>21</v>
      </c>
      <c r="C39" s="17">
        <v>465000</v>
      </c>
      <c r="D39" s="18">
        <v>0</v>
      </c>
      <c r="E39" s="18">
        <v>0</v>
      </c>
      <c r="F39" s="17">
        <v>0</v>
      </c>
      <c r="G39" s="17">
        <v>0</v>
      </c>
      <c r="H39" s="17">
        <f t="shared" ref="H39:H47" si="15">C39-D39+E39-F39+G39</f>
        <v>465000</v>
      </c>
      <c r="I39" s="43"/>
    </row>
    <row r="40" spans="1:9" s="13" customFormat="1" ht="12.75" x14ac:dyDescent="0.2">
      <c r="A40" s="3">
        <v>3232</v>
      </c>
      <c r="B40" s="16" t="s">
        <v>22</v>
      </c>
      <c r="C40" s="17">
        <v>1160000</v>
      </c>
      <c r="D40" s="18">
        <v>0</v>
      </c>
      <c r="E40" s="18">
        <v>0</v>
      </c>
      <c r="F40" s="17">
        <v>500000</v>
      </c>
      <c r="G40" s="17">
        <v>0</v>
      </c>
      <c r="H40" s="17">
        <f t="shared" si="15"/>
        <v>660000</v>
      </c>
      <c r="I40" s="43"/>
    </row>
    <row r="41" spans="1:9" s="13" customFormat="1" ht="12.75" x14ac:dyDescent="0.2">
      <c r="A41" s="3">
        <v>3233</v>
      </c>
      <c r="B41" s="16" t="s">
        <v>23</v>
      </c>
      <c r="C41" s="18">
        <v>166000</v>
      </c>
      <c r="D41" s="18">
        <v>0</v>
      </c>
      <c r="E41" s="18">
        <v>0</v>
      </c>
      <c r="F41" s="17">
        <v>0</v>
      </c>
      <c r="G41" s="17">
        <v>0</v>
      </c>
      <c r="H41" s="17">
        <f t="shared" si="15"/>
        <v>166000</v>
      </c>
      <c r="I41" s="43"/>
    </row>
    <row r="42" spans="1:9" s="13" customFormat="1" ht="12.75" x14ac:dyDescent="0.2">
      <c r="A42" s="3">
        <v>3234</v>
      </c>
      <c r="B42" s="16" t="s">
        <v>24</v>
      </c>
      <c r="C42" s="18">
        <v>374000</v>
      </c>
      <c r="D42" s="18">
        <v>0</v>
      </c>
      <c r="E42" s="18">
        <v>0</v>
      </c>
      <c r="F42" s="17">
        <v>0</v>
      </c>
      <c r="G42" s="17">
        <v>0</v>
      </c>
      <c r="H42" s="17">
        <f t="shared" si="15"/>
        <v>374000</v>
      </c>
      <c r="I42" s="43"/>
    </row>
    <row r="43" spans="1:9" s="13" customFormat="1" ht="12.75" x14ac:dyDescent="0.2">
      <c r="A43" s="3">
        <v>3235</v>
      </c>
      <c r="B43" s="16" t="s">
        <v>25</v>
      </c>
      <c r="C43" s="18">
        <v>630000</v>
      </c>
      <c r="D43" s="18">
        <v>0</v>
      </c>
      <c r="E43" s="18">
        <v>0</v>
      </c>
      <c r="F43" s="17">
        <v>0</v>
      </c>
      <c r="G43" s="17">
        <v>0</v>
      </c>
      <c r="H43" s="17">
        <f t="shared" si="15"/>
        <v>630000</v>
      </c>
      <c r="I43" s="43"/>
    </row>
    <row r="44" spans="1:9" s="13" customFormat="1" ht="12.75" x14ac:dyDescent="0.2">
      <c r="A44" s="3">
        <v>3236</v>
      </c>
      <c r="B44" s="16" t="s">
        <v>26</v>
      </c>
      <c r="C44" s="18">
        <v>100000</v>
      </c>
      <c r="D44" s="18">
        <v>0</v>
      </c>
      <c r="E44" s="18">
        <v>0</v>
      </c>
      <c r="F44" s="17">
        <v>0</v>
      </c>
      <c r="G44" s="17">
        <v>0</v>
      </c>
      <c r="H44" s="17">
        <f t="shared" si="15"/>
        <v>100000</v>
      </c>
      <c r="I44" s="43"/>
    </row>
    <row r="45" spans="1:9" s="13" customFormat="1" ht="12.75" x14ac:dyDescent="0.2">
      <c r="A45" s="3">
        <v>3237</v>
      </c>
      <c r="B45" s="16" t="s">
        <v>27</v>
      </c>
      <c r="C45" s="18">
        <v>152000</v>
      </c>
      <c r="D45" s="18">
        <v>0</v>
      </c>
      <c r="E45" s="18">
        <v>0</v>
      </c>
      <c r="F45" s="17">
        <v>60000</v>
      </c>
      <c r="G45" s="17">
        <v>0</v>
      </c>
      <c r="H45" s="17">
        <f t="shared" si="15"/>
        <v>92000</v>
      </c>
      <c r="I45" s="43"/>
    </row>
    <row r="46" spans="1:9" s="13" customFormat="1" ht="12.75" x14ac:dyDescent="0.2">
      <c r="A46" s="3">
        <v>3238</v>
      </c>
      <c r="B46" s="16" t="s">
        <v>63</v>
      </c>
      <c r="C46" s="18">
        <v>310000</v>
      </c>
      <c r="D46" s="18">
        <v>0</v>
      </c>
      <c r="E46" s="18">
        <v>0</v>
      </c>
      <c r="F46" s="18">
        <v>100000</v>
      </c>
      <c r="G46" s="18">
        <v>0</v>
      </c>
      <c r="H46" s="17">
        <f t="shared" si="15"/>
        <v>210000</v>
      </c>
      <c r="I46" s="43"/>
    </row>
    <row r="47" spans="1:9" s="13" customFormat="1" ht="12.75" x14ac:dyDescent="0.2">
      <c r="A47" s="3">
        <v>3239</v>
      </c>
      <c r="B47" s="16" t="s">
        <v>28</v>
      </c>
      <c r="C47" s="18">
        <v>452000</v>
      </c>
      <c r="D47" s="18">
        <v>0</v>
      </c>
      <c r="E47" s="18">
        <v>0</v>
      </c>
      <c r="F47" s="18">
        <v>85000</v>
      </c>
      <c r="G47" s="18">
        <v>0</v>
      </c>
      <c r="H47" s="17">
        <f t="shared" si="15"/>
        <v>367000</v>
      </c>
      <c r="I47" s="43"/>
    </row>
    <row r="48" spans="1:9" s="13" customFormat="1" ht="15" customHeight="1" x14ac:dyDescent="0.2">
      <c r="A48" s="14">
        <v>324</v>
      </c>
      <c r="B48" s="5" t="s">
        <v>29</v>
      </c>
      <c r="C48" s="19">
        <f>C49</f>
        <v>61000</v>
      </c>
      <c r="D48" s="19">
        <f t="shared" ref="D48:H48" si="16">D49</f>
        <v>0</v>
      </c>
      <c r="E48" s="19">
        <f t="shared" si="16"/>
        <v>0</v>
      </c>
      <c r="F48" s="19">
        <f t="shared" si="16"/>
        <v>40000</v>
      </c>
      <c r="G48" s="19">
        <f t="shared" si="16"/>
        <v>0</v>
      </c>
      <c r="H48" s="19">
        <f t="shared" si="16"/>
        <v>21000</v>
      </c>
      <c r="I48" s="43"/>
    </row>
    <row r="49" spans="1:9" s="13" customFormat="1" ht="12.75" x14ac:dyDescent="0.2">
      <c r="A49" s="3">
        <v>3241</v>
      </c>
      <c r="B49" s="16" t="s">
        <v>29</v>
      </c>
      <c r="C49" s="17">
        <v>61000</v>
      </c>
      <c r="D49" s="18">
        <v>0</v>
      </c>
      <c r="E49" s="18">
        <v>0</v>
      </c>
      <c r="F49" s="18">
        <v>40000</v>
      </c>
      <c r="G49" s="18">
        <v>0</v>
      </c>
      <c r="H49" s="17">
        <f>C49-D49+E49-F49+G49</f>
        <v>21000</v>
      </c>
      <c r="I49" s="43"/>
    </row>
    <row r="50" spans="1:9" s="13" customFormat="1" ht="12.75" x14ac:dyDescent="0.2">
      <c r="A50" s="14">
        <v>329</v>
      </c>
      <c r="B50" s="5" t="s">
        <v>30</v>
      </c>
      <c r="C50" s="19">
        <f>SUM(C51:C57)</f>
        <v>422000</v>
      </c>
      <c r="D50" s="19">
        <f t="shared" ref="D50:H50" si="17">SUM(D51:D57)</f>
        <v>0</v>
      </c>
      <c r="E50" s="19">
        <f t="shared" si="17"/>
        <v>0</v>
      </c>
      <c r="F50" s="19">
        <f t="shared" si="17"/>
        <v>75000</v>
      </c>
      <c r="G50" s="19">
        <f t="shared" si="17"/>
        <v>0</v>
      </c>
      <c r="H50" s="19">
        <f t="shared" si="17"/>
        <v>347000</v>
      </c>
      <c r="I50" s="43"/>
    </row>
    <row r="51" spans="1:9" s="13" customFormat="1" ht="12.75" x14ac:dyDescent="0.2">
      <c r="A51" s="3">
        <v>3291</v>
      </c>
      <c r="B51" s="20" t="s">
        <v>31</v>
      </c>
      <c r="C51" s="18">
        <v>20000</v>
      </c>
      <c r="D51" s="18">
        <v>0</v>
      </c>
      <c r="E51" s="18">
        <v>0</v>
      </c>
      <c r="F51" s="18">
        <v>0</v>
      </c>
      <c r="G51" s="18">
        <v>0</v>
      </c>
      <c r="H51" s="17">
        <f t="shared" ref="H51:H57" si="18">C51-D51+E51-F51+G51</f>
        <v>20000</v>
      </c>
      <c r="I51" s="43"/>
    </row>
    <row r="52" spans="1:9" s="13" customFormat="1" ht="12.75" x14ac:dyDescent="0.2">
      <c r="A52" s="3">
        <v>3292</v>
      </c>
      <c r="B52" s="16" t="s">
        <v>32</v>
      </c>
      <c r="C52" s="18">
        <v>150000</v>
      </c>
      <c r="D52" s="18">
        <v>0</v>
      </c>
      <c r="E52" s="18">
        <v>0</v>
      </c>
      <c r="F52" s="18">
        <v>70000</v>
      </c>
      <c r="G52" s="18">
        <v>0</v>
      </c>
      <c r="H52" s="17">
        <f t="shared" si="18"/>
        <v>80000</v>
      </c>
      <c r="I52" s="43"/>
    </row>
    <row r="53" spans="1:9" s="13" customFormat="1" ht="12.75" x14ac:dyDescent="0.2">
      <c r="A53" s="21">
        <v>3293</v>
      </c>
      <c r="B53" s="22" t="s">
        <v>33</v>
      </c>
      <c r="C53" s="18">
        <v>82000</v>
      </c>
      <c r="D53" s="18">
        <v>0</v>
      </c>
      <c r="E53" s="18">
        <v>0</v>
      </c>
      <c r="F53" s="18">
        <v>5000</v>
      </c>
      <c r="G53" s="18">
        <v>0</v>
      </c>
      <c r="H53" s="17">
        <f t="shared" si="18"/>
        <v>77000</v>
      </c>
      <c r="I53" s="43"/>
    </row>
    <row r="54" spans="1:9" s="13" customFormat="1" ht="12.75" x14ac:dyDescent="0.2">
      <c r="A54" s="3">
        <v>3294</v>
      </c>
      <c r="B54" s="16" t="s">
        <v>34</v>
      </c>
      <c r="C54" s="23">
        <v>10000</v>
      </c>
      <c r="D54" s="23">
        <v>0</v>
      </c>
      <c r="E54" s="18">
        <v>0</v>
      </c>
      <c r="F54" s="18">
        <v>0</v>
      </c>
      <c r="G54" s="18">
        <v>0</v>
      </c>
      <c r="H54" s="17">
        <f t="shared" si="18"/>
        <v>10000</v>
      </c>
      <c r="I54" s="43"/>
    </row>
    <row r="55" spans="1:9" s="13" customFormat="1" ht="12.75" x14ac:dyDescent="0.2">
      <c r="A55" s="3">
        <v>3295</v>
      </c>
      <c r="B55" s="16" t="s">
        <v>35</v>
      </c>
      <c r="C55" s="18">
        <v>130000</v>
      </c>
      <c r="D55" s="18">
        <v>0</v>
      </c>
      <c r="E55" s="18">
        <v>0</v>
      </c>
      <c r="F55" s="18">
        <v>0</v>
      </c>
      <c r="G55" s="18">
        <v>0</v>
      </c>
      <c r="H55" s="17">
        <f t="shared" ref="H55" si="19">C55-D55+E55-F55+G55</f>
        <v>130000</v>
      </c>
      <c r="I55" s="43"/>
    </row>
    <row r="56" spans="1:9" s="13" customFormat="1" ht="12.75" x14ac:dyDescent="0.2">
      <c r="A56" s="3">
        <v>3296</v>
      </c>
      <c r="B56" s="16" t="s">
        <v>120</v>
      </c>
      <c r="C56" s="18">
        <v>20000</v>
      </c>
      <c r="D56" s="18">
        <v>0</v>
      </c>
      <c r="E56" s="18">
        <v>0</v>
      </c>
      <c r="F56" s="18">
        <v>0</v>
      </c>
      <c r="G56" s="18">
        <v>0</v>
      </c>
      <c r="H56" s="17">
        <f t="shared" si="18"/>
        <v>20000</v>
      </c>
      <c r="I56" s="43"/>
    </row>
    <row r="57" spans="1:9" s="13" customFormat="1" ht="12.75" x14ac:dyDescent="0.2">
      <c r="A57" s="3">
        <v>3299</v>
      </c>
      <c r="B57" s="16" t="s">
        <v>30</v>
      </c>
      <c r="C57" s="18">
        <v>10000</v>
      </c>
      <c r="D57" s="18">
        <v>0</v>
      </c>
      <c r="E57" s="18">
        <v>0</v>
      </c>
      <c r="F57" s="18">
        <v>0</v>
      </c>
      <c r="G57" s="18">
        <v>0</v>
      </c>
      <c r="H57" s="17">
        <f t="shared" si="18"/>
        <v>10000</v>
      </c>
      <c r="I57" s="43"/>
    </row>
    <row r="58" spans="1:9" s="13" customFormat="1" ht="12.75" x14ac:dyDescent="0.2">
      <c r="A58" s="14">
        <v>343</v>
      </c>
      <c r="B58" s="5" t="s">
        <v>36</v>
      </c>
      <c r="C58" s="19">
        <f t="shared" ref="C58:H58" si="20">SUM(C59:C60)</f>
        <v>4000</v>
      </c>
      <c r="D58" s="19">
        <f t="shared" si="20"/>
        <v>0</v>
      </c>
      <c r="E58" s="19">
        <f t="shared" si="20"/>
        <v>0</v>
      </c>
      <c r="F58" s="19">
        <f t="shared" si="20"/>
        <v>0</v>
      </c>
      <c r="G58" s="19">
        <f t="shared" si="20"/>
        <v>0</v>
      </c>
      <c r="H58" s="19">
        <f t="shared" si="20"/>
        <v>4000</v>
      </c>
      <c r="I58" s="43"/>
    </row>
    <row r="59" spans="1:9" s="13" customFormat="1" ht="12.75" x14ac:dyDescent="0.2">
      <c r="A59" s="3">
        <v>3431</v>
      </c>
      <c r="B59" s="16" t="s">
        <v>37</v>
      </c>
      <c r="C59" s="18">
        <v>3000</v>
      </c>
      <c r="D59" s="18">
        <v>0</v>
      </c>
      <c r="E59" s="18">
        <v>0</v>
      </c>
      <c r="F59" s="18">
        <v>0</v>
      </c>
      <c r="G59" s="18">
        <v>0</v>
      </c>
      <c r="H59" s="17">
        <f t="shared" ref="H59:H60" si="21">C59-D59+E59-F59+G59</f>
        <v>3000</v>
      </c>
      <c r="I59" s="43"/>
    </row>
    <row r="60" spans="1:9" s="13" customFormat="1" ht="12.75" x14ac:dyDescent="0.2">
      <c r="A60" s="3">
        <v>3433</v>
      </c>
      <c r="B60" s="16" t="s">
        <v>38</v>
      </c>
      <c r="C60" s="18">
        <v>1000</v>
      </c>
      <c r="D60" s="18">
        <v>0</v>
      </c>
      <c r="E60" s="18">
        <v>0</v>
      </c>
      <c r="F60" s="18">
        <v>0</v>
      </c>
      <c r="G60" s="18">
        <v>0</v>
      </c>
      <c r="H60" s="17">
        <f t="shared" si="21"/>
        <v>1000</v>
      </c>
      <c r="I60" s="43"/>
    </row>
    <row r="61" spans="1:9" s="13" customFormat="1" ht="25.5" x14ac:dyDescent="0.2">
      <c r="A61" s="14">
        <v>372</v>
      </c>
      <c r="B61" s="5" t="s">
        <v>127</v>
      </c>
      <c r="C61" s="19">
        <f>C62</f>
        <v>20000</v>
      </c>
      <c r="D61" s="19">
        <f t="shared" ref="D61:H63" si="22">D62</f>
        <v>0</v>
      </c>
      <c r="E61" s="19">
        <f t="shared" si="22"/>
        <v>0</v>
      </c>
      <c r="F61" s="19">
        <f t="shared" si="22"/>
        <v>0</v>
      </c>
      <c r="G61" s="19">
        <f t="shared" si="22"/>
        <v>0</v>
      </c>
      <c r="H61" s="19">
        <f t="shared" si="22"/>
        <v>20000</v>
      </c>
      <c r="I61" s="43"/>
    </row>
    <row r="62" spans="1:9" s="13" customFormat="1" ht="12.75" x14ac:dyDescent="0.2">
      <c r="A62" s="3">
        <v>3721</v>
      </c>
      <c r="B62" s="16" t="s">
        <v>121</v>
      </c>
      <c r="C62" s="18">
        <v>20000</v>
      </c>
      <c r="D62" s="18">
        <v>0</v>
      </c>
      <c r="E62" s="18">
        <v>0</v>
      </c>
      <c r="F62" s="18">
        <v>0</v>
      </c>
      <c r="G62" s="18">
        <v>0</v>
      </c>
      <c r="H62" s="17">
        <f>C62-D62+E62-F62+G62</f>
        <v>20000</v>
      </c>
      <c r="I62" s="43"/>
    </row>
    <row r="63" spans="1:9" s="13" customFormat="1" ht="12.75" x14ac:dyDescent="0.2">
      <c r="A63" s="14">
        <v>383</v>
      </c>
      <c r="B63" s="5" t="s">
        <v>40</v>
      </c>
      <c r="C63" s="19">
        <f>C64</f>
        <v>2000</v>
      </c>
      <c r="D63" s="19">
        <f t="shared" si="22"/>
        <v>0</v>
      </c>
      <c r="E63" s="19">
        <f t="shared" si="22"/>
        <v>0</v>
      </c>
      <c r="F63" s="19">
        <f t="shared" si="22"/>
        <v>0</v>
      </c>
      <c r="G63" s="19">
        <f t="shared" si="22"/>
        <v>0</v>
      </c>
      <c r="H63" s="19">
        <f t="shared" si="22"/>
        <v>2000</v>
      </c>
      <c r="I63" s="43"/>
    </row>
    <row r="64" spans="1:9" s="13" customFormat="1" ht="12.75" x14ac:dyDescent="0.2">
      <c r="A64" s="3">
        <v>3831</v>
      </c>
      <c r="B64" s="16" t="s">
        <v>65</v>
      </c>
      <c r="C64" s="18">
        <v>2000</v>
      </c>
      <c r="D64" s="18">
        <v>0</v>
      </c>
      <c r="E64" s="18">
        <v>0</v>
      </c>
      <c r="F64" s="18">
        <v>0</v>
      </c>
      <c r="G64" s="18">
        <v>0</v>
      </c>
      <c r="H64" s="17">
        <f>C64-D64+E64-F64+G64</f>
        <v>2000</v>
      </c>
      <c r="I64" s="43"/>
    </row>
    <row r="65" spans="1:9" s="13" customFormat="1" ht="12.75" x14ac:dyDescent="0.2">
      <c r="A65" s="14">
        <v>422</v>
      </c>
      <c r="B65" s="5" t="s">
        <v>41</v>
      </c>
      <c r="C65" s="19">
        <f>SUM(C66:C69)</f>
        <v>260000</v>
      </c>
      <c r="D65" s="19">
        <f t="shared" ref="D65:H65" si="23">SUM(D66:D69)</f>
        <v>0</v>
      </c>
      <c r="E65" s="19">
        <f t="shared" si="23"/>
        <v>0</v>
      </c>
      <c r="F65" s="19">
        <f t="shared" si="23"/>
        <v>130000</v>
      </c>
      <c r="G65" s="19">
        <f t="shared" si="23"/>
        <v>0</v>
      </c>
      <c r="H65" s="19">
        <f t="shared" si="23"/>
        <v>130000</v>
      </c>
      <c r="I65" s="43"/>
    </row>
    <row r="66" spans="1:9" s="13" customFormat="1" ht="12.75" x14ac:dyDescent="0.2">
      <c r="A66" s="3">
        <v>4221</v>
      </c>
      <c r="B66" s="16" t="s">
        <v>42</v>
      </c>
      <c r="C66" s="18">
        <v>130000</v>
      </c>
      <c r="D66" s="18">
        <v>0</v>
      </c>
      <c r="E66" s="18">
        <v>0</v>
      </c>
      <c r="F66" s="18">
        <v>110000</v>
      </c>
      <c r="G66" s="18">
        <v>0</v>
      </c>
      <c r="H66" s="17">
        <f t="shared" ref="H66:H69" si="24">C66-D66+E66-F66+G66</f>
        <v>20000</v>
      </c>
      <c r="I66" s="43"/>
    </row>
    <row r="67" spans="1:9" s="13" customFormat="1" ht="12.75" x14ac:dyDescent="0.2">
      <c r="A67" s="3">
        <v>4222</v>
      </c>
      <c r="B67" s="16" t="s">
        <v>43</v>
      </c>
      <c r="C67" s="18">
        <v>40000</v>
      </c>
      <c r="D67" s="18">
        <v>0</v>
      </c>
      <c r="E67" s="18">
        <v>0</v>
      </c>
      <c r="F67" s="18">
        <v>0</v>
      </c>
      <c r="G67" s="18">
        <v>0</v>
      </c>
      <c r="H67" s="17">
        <f t="shared" si="24"/>
        <v>40000</v>
      </c>
      <c r="I67" s="43"/>
    </row>
    <row r="68" spans="1:9" s="13" customFormat="1" ht="12.75" x14ac:dyDescent="0.2">
      <c r="A68" s="3">
        <v>4223</v>
      </c>
      <c r="B68" s="16" t="s">
        <v>44</v>
      </c>
      <c r="C68" s="18">
        <v>70000</v>
      </c>
      <c r="D68" s="18">
        <v>0</v>
      </c>
      <c r="E68" s="18">
        <v>0</v>
      </c>
      <c r="F68" s="18">
        <v>0</v>
      </c>
      <c r="G68" s="18">
        <v>0</v>
      </c>
      <c r="H68" s="17">
        <f t="shared" si="24"/>
        <v>70000</v>
      </c>
      <c r="I68" s="43"/>
    </row>
    <row r="69" spans="1:9" s="13" customFormat="1" ht="12.75" x14ac:dyDescent="0.2">
      <c r="A69" s="3">
        <v>4227</v>
      </c>
      <c r="B69" s="16" t="s">
        <v>45</v>
      </c>
      <c r="C69" s="18">
        <v>20000</v>
      </c>
      <c r="D69" s="18">
        <v>0</v>
      </c>
      <c r="E69" s="18">
        <v>0</v>
      </c>
      <c r="F69" s="18">
        <v>20000</v>
      </c>
      <c r="G69" s="18">
        <v>0</v>
      </c>
      <c r="H69" s="17">
        <f t="shared" si="24"/>
        <v>0</v>
      </c>
      <c r="I69" s="43"/>
    </row>
    <row r="70" spans="1:9" s="13" customFormat="1" ht="12.75" x14ac:dyDescent="0.2">
      <c r="A70" s="14">
        <v>451</v>
      </c>
      <c r="B70" s="5" t="s">
        <v>100</v>
      </c>
      <c r="C70" s="32">
        <f>C71</f>
        <v>100000</v>
      </c>
      <c r="D70" s="32">
        <f t="shared" ref="D70:H70" si="25">D71</f>
        <v>0</v>
      </c>
      <c r="E70" s="32">
        <f t="shared" si="25"/>
        <v>0</v>
      </c>
      <c r="F70" s="32">
        <f t="shared" si="25"/>
        <v>100000</v>
      </c>
      <c r="G70" s="32">
        <f t="shared" si="25"/>
        <v>0</v>
      </c>
      <c r="H70" s="32">
        <f t="shared" si="25"/>
        <v>0</v>
      </c>
      <c r="I70" s="43"/>
    </row>
    <row r="71" spans="1:9" s="13" customFormat="1" ht="12.75" x14ac:dyDescent="0.2">
      <c r="A71" s="3">
        <v>4511</v>
      </c>
      <c r="B71" s="16" t="s">
        <v>101</v>
      </c>
      <c r="C71" s="18">
        <v>100000</v>
      </c>
      <c r="D71" s="18">
        <v>0</v>
      </c>
      <c r="E71" s="18">
        <v>0</v>
      </c>
      <c r="F71" s="18">
        <v>100000</v>
      </c>
      <c r="G71" s="18">
        <v>0</v>
      </c>
      <c r="H71" s="17">
        <f>C71-D71+E71-F71+G71</f>
        <v>0</v>
      </c>
      <c r="I71" s="43"/>
    </row>
    <row r="72" spans="1:9" s="13" customFormat="1" ht="24" customHeight="1" x14ac:dyDescent="0.2">
      <c r="A72" s="25" t="s">
        <v>66</v>
      </c>
      <c r="B72" s="11" t="s">
        <v>67</v>
      </c>
      <c r="C72" s="12">
        <f>C73</f>
        <v>822500</v>
      </c>
      <c r="D72" s="12">
        <f t="shared" ref="D72:H72" si="26">D73</f>
        <v>0</v>
      </c>
      <c r="E72" s="12">
        <f t="shared" si="26"/>
        <v>0</v>
      </c>
      <c r="F72" s="12">
        <f t="shared" si="26"/>
        <v>165500</v>
      </c>
      <c r="G72" s="12">
        <f t="shared" si="26"/>
        <v>0</v>
      </c>
      <c r="H72" s="12">
        <f t="shared" si="26"/>
        <v>657000</v>
      </c>
      <c r="I72" s="43"/>
    </row>
    <row r="73" spans="1:9" s="13" customFormat="1" ht="18" customHeight="1" x14ac:dyDescent="0.2">
      <c r="A73" s="76" t="s">
        <v>0</v>
      </c>
      <c r="B73" s="76"/>
      <c r="C73" s="30">
        <f t="shared" ref="C73:H73" si="27">C74+C77+C80+C89+C91+C96</f>
        <v>822500</v>
      </c>
      <c r="D73" s="30">
        <f t="shared" si="27"/>
        <v>0</v>
      </c>
      <c r="E73" s="30">
        <f t="shared" si="27"/>
        <v>0</v>
      </c>
      <c r="F73" s="30">
        <f t="shared" si="27"/>
        <v>165500</v>
      </c>
      <c r="G73" s="30">
        <f t="shared" si="27"/>
        <v>0</v>
      </c>
      <c r="H73" s="30">
        <f t="shared" si="27"/>
        <v>657000</v>
      </c>
      <c r="I73" s="43"/>
    </row>
    <row r="74" spans="1:9" s="13" customFormat="1" ht="12.75" x14ac:dyDescent="0.2">
      <c r="A74" s="26">
        <v>321</v>
      </c>
      <c r="B74" s="5" t="s">
        <v>9</v>
      </c>
      <c r="C74" s="19">
        <f>C75+C76</f>
        <v>62000</v>
      </c>
      <c r="D74" s="19">
        <f t="shared" ref="D74:H74" si="28">D75+D76</f>
        <v>0</v>
      </c>
      <c r="E74" s="19">
        <f t="shared" si="28"/>
        <v>0</v>
      </c>
      <c r="F74" s="19">
        <f t="shared" si="28"/>
        <v>13000</v>
      </c>
      <c r="G74" s="19">
        <f t="shared" si="28"/>
        <v>0</v>
      </c>
      <c r="H74" s="19">
        <f t="shared" si="28"/>
        <v>49000</v>
      </c>
      <c r="I74" s="43"/>
    </row>
    <row r="75" spans="1:9" s="13" customFormat="1" ht="12.75" x14ac:dyDescent="0.2">
      <c r="A75" s="21">
        <v>3211</v>
      </c>
      <c r="B75" s="22" t="s">
        <v>10</v>
      </c>
      <c r="C75" s="18">
        <v>53000</v>
      </c>
      <c r="D75" s="18">
        <v>0</v>
      </c>
      <c r="E75" s="18">
        <v>0</v>
      </c>
      <c r="F75" s="18">
        <v>13000</v>
      </c>
      <c r="G75" s="18">
        <v>0</v>
      </c>
      <c r="H75" s="17">
        <f t="shared" ref="H75:H76" si="29">C75-D75+E75-F75+G75</f>
        <v>40000</v>
      </c>
      <c r="I75" s="43"/>
    </row>
    <row r="76" spans="1:9" s="13" customFormat="1" ht="12.75" x14ac:dyDescent="0.2">
      <c r="A76" s="21">
        <v>3213</v>
      </c>
      <c r="B76" s="22" t="s">
        <v>68</v>
      </c>
      <c r="C76" s="18">
        <v>9000</v>
      </c>
      <c r="D76" s="18">
        <v>0</v>
      </c>
      <c r="E76" s="18">
        <v>0</v>
      </c>
      <c r="F76" s="18">
        <v>0</v>
      </c>
      <c r="G76" s="18">
        <v>0</v>
      </c>
      <c r="H76" s="17">
        <f t="shared" si="29"/>
        <v>9000</v>
      </c>
      <c r="I76" s="43"/>
    </row>
    <row r="77" spans="1:9" s="13" customFormat="1" ht="12.75" x14ac:dyDescent="0.2">
      <c r="A77" s="26">
        <v>322</v>
      </c>
      <c r="B77" s="5" t="s">
        <v>13</v>
      </c>
      <c r="C77" s="19">
        <f t="shared" ref="C77:H77" si="30">SUM(C78:C79)</f>
        <v>84000</v>
      </c>
      <c r="D77" s="19">
        <f t="shared" si="30"/>
        <v>0</v>
      </c>
      <c r="E77" s="19">
        <f t="shared" si="30"/>
        <v>0</v>
      </c>
      <c r="F77" s="19">
        <f t="shared" si="30"/>
        <v>17000</v>
      </c>
      <c r="G77" s="19">
        <f t="shared" si="30"/>
        <v>0</v>
      </c>
      <c r="H77" s="19">
        <f t="shared" si="30"/>
        <v>67000</v>
      </c>
      <c r="I77" s="43"/>
    </row>
    <row r="78" spans="1:9" s="13" customFormat="1" ht="12.75" x14ac:dyDescent="0.2">
      <c r="A78" s="21">
        <v>3221</v>
      </c>
      <c r="B78" s="22" t="s">
        <v>14</v>
      </c>
      <c r="C78" s="18">
        <v>83000</v>
      </c>
      <c r="D78" s="18">
        <v>0</v>
      </c>
      <c r="E78" s="18">
        <v>0</v>
      </c>
      <c r="F78" s="18">
        <v>17000</v>
      </c>
      <c r="G78" s="18">
        <v>0</v>
      </c>
      <c r="H78" s="17">
        <f t="shared" ref="H78:H79" si="31">C78-D78+E78-F78+G78</f>
        <v>66000</v>
      </c>
      <c r="I78" s="43"/>
    </row>
    <row r="79" spans="1:9" s="13" customFormat="1" ht="12.75" x14ac:dyDescent="0.2">
      <c r="A79" s="21">
        <v>3225</v>
      </c>
      <c r="B79" s="22" t="s">
        <v>18</v>
      </c>
      <c r="C79" s="18">
        <v>1000</v>
      </c>
      <c r="D79" s="18">
        <v>0</v>
      </c>
      <c r="E79" s="18">
        <v>0</v>
      </c>
      <c r="F79" s="18">
        <v>0</v>
      </c>
      <c r="G79" s="18">
        <v>0</v>
      </c>
      <c r="H79" s="17">
        <f t="shared" si="31"/>
        <v>1000</v>
      </c>
      <c r="I79" s="43"/>
    </row>
    <row r="80" spans="1:9" s="13" customFormat="1" ht="12.75" x14ac:dyDescent="0.2">
      <c r="A80" s="26">
        <v>323</v>
      </c>
      <c r="B80" s="5" t="s">
        <v>69</v>
      </c>
      <c r="C80" s="19">
        <f>SUM(C81:C88)</f>
        <v>194500</v>
      </c>
      <c r="D80" s="19">
        <f t="shared" ref="D80:H80" si="32">SUM(D81:D88)</f>
        <v>0</v>
      </c>
      <c r="E80" s="19">
        <f t="shared" si="32"/>
        <v>0</v>
      </c>
      <c r="F80" s="19">
        <f t="shared" si="32"/>
        <v>58500</v>
      </c>
      <c r="G80" s="19">
        <f t="shared" si="32"/>
        <v>0</v>
      </c>
      <c r="H80" s="19">
        <f t="shared" si="32"/>
        <v>136000</v>
      </c>
      <c r="I80" s="43"/>
    </row>
    <row r="81" spans="1:9" s="13" customFormat="1" ht="12.75" x14ac:dyDescent="0.2">
      <c r="A81" s="21">
        <v>3231</v>
      </c>
      <c r="B81" s="22" t="s">
        <v>21</v>
      </c>
      <c r="C81" s="18">
        <v>49000</v>
      </c>
      <c r="D81" s="18">
        <v>0</v>
      </c>
      <c r="E81" s="18">
        <v>0</v>
      </c>
      <c r="F81" s="18">
        <v>15000</v>
      </c>
      <c r="G81" s="18">
        <v>0</v>
      </c>
      <c r="H81" s="17">
        <f t="shared" ref="H81:H88" si="33">C81-D81+E81-F81+G81</f>
        <v>34000</v>
      </c>
      <c r="I81" s="43"/>
    </row>
    <row r="82" spans="1:9" s="13" customFormat="1" ht="12.75" x14ac:dyDescent="0.2">
      <c r="A82" s="21">
        <v>3232</v>
      </c>
      <c r="B82" s="22" t="s">
        <v>22</v>
      </c>
      <c r="C82" s="18">
        <v>7000</v>
      </c>
      <c r="D82" s="18">
        <v>0</v>
      </c>
      <c r="E82" s="18">
        <v>0</v>
      </c>
      <c r="F82" s="18">
        <v>7000</v>
      </c>
      <c r="G82" s="18">
        <v>0</v>
      </c>
      <c r="H82" s="17">
        <f t="shared" ref="H82:H83" si="34">C82-D82+E82-F82+G82</f>
        <v>0</v>
      </c>
      <c r="I82" s="43"/>
    </row>
    <row r="83" spans="1:9" s="13" customFormat="1" ht="12.75" x14ac:dyDescent="0.2">
      <c r="A83" s="21">
        <v>3233</v>
      </c>
      <c r="B83" s="22" t="s">
        <v>23</v>
      </c>
      <c r="C83" s="18">
        <v>14000</v>
      </c>
      <c r="D83" s="18">
        <v>0</v>
      </c>
      <c r="E83" s="18">
        <v>0</v>
      </c>
      <c r="F83" s="18">
        <v>0</v>
      </c>
      <c r="G83" s="18">
        <v>0</v>
      </c>
      <c r="H83" s="17">
        <f t="shared" si="34"/>
        <v>14000</v>
      </c>
      <c r="I83" s="43"/>
    </row>
    <row r="84" spans="1:9" s="13" customFormat="1" ht="12.75" x14ac:dyDescent="0.2">
      <c r="A84" s="21">
        <v>3234</v>
      </c>
      <c r="B84" s="22" t="s">
        <v>24</v>
      </c>
      <c r="C84" s="18">
        <v>6000</v>
      </c>
      <c r="D84" s="18">
        <v>0</v>
      </c>
      <c r="E84" s="18">
        <v>0</v>
      </c>
      <c r="F84" s="18">
        <v>0</v>
      </c>
      <c r="G84" s="18">
        <v>0</v>
      </c>
      <c r="H84" s="17">
        <f t="shared" si="33"/>
        <v>6000</v>
      </c>
      <c r="I84" s="43"/>
    </row>
    <row r="85" spans="1:9" s="13" customFormat="1" ht="12.75" x14ac:dyDescent="0.2">
      <c r="A85" s="21">
        <v>3235</v>
      </c>
      <c r="B85" s="22" t="s">
        <v>25</v>
      </c>
      <c r="C85" s="18">
        <v>38000</v>
      </c>
      <c r="D85" s="18">
        <v>0</v>
      </c>
      <c r="E85" s="18">
        <v>0</v>
      </c>
      <c r="F85" s="18">
        <v>2000</v>
      </c>
      <c r="G85" s="18">
        <v>0</v>
      </c>
      <c r="H85" s="17">
        <f t="shared" si="33"/>
        <v>36000</v>
      </c>
      <c r="I85" s="43"/>
    </row>
    <row r="86" spans="1:9" s="13" customFormat="1" ht="12.75" x14ac:dyDescent="0.2">
      <c r="A86" s="21">
        <v>3236</v>
      </c>
      <c r="B86" s="22" t="s">
        <v>124</v>
      </c>
      <c r="C86" s="18">
        <v>10000</v>
      </c>
      <c r="D86" s="18">
        <v>0</v>
      </c>
      <c r="E86" s="18">
        <v>0</v>
      </c>
      <c r="F86" s="18">
        <v>0</v>
      </c>
      <c r="G86" s="18">
        <v>0</v>
      </c>
      <c r="H86" s="17">
        <f t="shared" ref="H86" si="35">C86-D86+E86-F86+G86</f>
        <v>10000</v>
      </c>
      <c r="I86" s="43"/>
    </row>
    <row r="87" spans="1:9" s="13" customFormat="1" ht="12.75" x14ac:dyDescent="0.2">
      <c r="A87" s="21">
        <v>3237</v>
      </c>
      <c r="B87" s="22" t="s">
        <v>27</v>
      </c>
      <c r="C87" s="18">
        <v>16500</v>
      </c>
      <c r="D87" s="18">
        <v>0</v>
      </c>
      <c r="E87" s="18">
        <v>0</v>
      </c>
      <c r="F87" s="18">
        <v>4500</v>
      </c>
      <c r="G87" s="18">
        <v>0</v>
      </c>
      <c r="H87" s="17">
        <f t="shared" si="33"/>
        <v>12000</v>
      </c>
      <c r="I87" s="43"/>
    </row>
    <row r="88" spans="1:9" s="13" customFormat="1" ht="12.75" x14ac:dyDescent="0.2">
      <c r="A88" s="21">
        <v>3239</v>
      </c>
      <c r="B88" s="22" t="s">
        <v>28</v>
      </c>
      <c r="C88" s="18">
        <v>54000</v>
      </c>
      <c r="D88" s="18">
        <v>0</v>
      </c>
      <c r="E88" s="18">
        <v>0</v>
      </c>
      <c r="F88" s="18">
        <v>30000</v>
      </c>
      <c r="G88" s="18">
        <v>0</v>
      </c>
      <c r="H88" s="17">
        <f t="shared" si="33"/>
        <v>24000</v>
      </c>
      <c r="I88" s="43"/>
    </row>
    <row r="89" spans="1:9" s="13" customFormat="1" ht="15" customHeight="1" x14ac:dyDescent="0.2">
      <c r="A89" s="26">
        <v>324</v>
      </c>
      <c r="B89" s="5" t="s">
        <v>29</v>
      </c>
      <c r="C89" s="19">
        <f>C90</f>
        <v>348000</v>
      </c>
      <c r="D89" s="19">
        <f t="shared" ref="D89:H89" si="36">D90</f>
        <v>0</v>
      </c>
      <c r="E89" s="19">
        <f t="shared" si="36"/>
        <v>0</v>
      </c>
      <c r="F89" s="19">
        <f t="shared" si="36"/>
        <v>20000</v>
      </c>
      <c r="G89" s="19">
        <f t="shared" si="36"/>
        <v>0</v>
      </c>
      <c r="H89" s="19">
        <f t="shared" si="36"/>
        <v>328000</v>
      </c>
      <c r="I89" s="43"/>
    </row>
    <row r="90" spans="1:9" s="13" customFormat="1" ht="12.75" x14ac:dyDescent="0.2">
      <c r="A90" s="21">
        <v>3241</v>
      </c>
      <c r="B90" s="22" t="s">
        <v>29</v>
      </c>
      <c r="C90" s="18">
        <v>348000</v>
      </c>
      <c r="D90" s="18">
        <v>0</v>
      </c>
      <c r="E90" s="18">
        <v>0</v>
      </c>
      <c r="F90" s="18">
        <v>20000</v>
      </c>
      <c r="G90" s="18">
        <v>0</v>
      </c>
      <c r="H90" s="17">
        <f>C90-D90+E90-F90+G90</f>
        <v>328000</v>
      </c>
      <c r="I90" s="43"/>
    </row>
    <row r="91" spans="1:9" s="13" customFormat="1" ht="12.75" x14ac:dyDescent="0.2">
      <c r="A91" s="26">
        <v>329</v>
      </c>
      <c r="B91" s="5" t="s">
        <v>30</v>
      </c>
      <c r="C91" s="19">
        <f>SUM(C92:C95)</f>
        <v>40000</v>
      </c>
      <c r="D91" s="19">
        <f t="shared" ref="D91:H91" si="37">SUM(D92:D95)</f>
        <v>0</v>
      </c>
      <c r="E91" s="19">
        <f t="shared" si="37"/>
        <v>0</v>
      </c>
      <c r="F91" s="19">
        <f t="shared" si="37"/>
        <v>7000</v>
      </c>
      <c r="G91" s="19">
        <f t="shared" si="37"/>
        <v>0</v>
      </c>
      <c r="H91" s="19">
        <f t="shared" si="37"/>
        <v>33000</v>
      </c>
      <c r="I91" s="43"/>
    </row>
    <row r="92" spans="1:9" s="13" customFormat="1" ht="25.5" x14ac:dyDescent="0.2">
      <c r="A92" s="21">
        <v>3291</v>
      </c>
      <c r="B92" s="22" t="s">
        <v>125</v>
      </c>
      <c r="C92" s="18">
        <v>6000</v>
      </c>
      <c r="D92" s="18">
        <v>0</v>
      </c>
      <c r="E92" s="18">
        <v>0</v>
      </c>
      <c r="F92" s="18">
        <v>0</v>
      </c>
      <c r="G92" s="18">
        <v>0</v>
      </c>
      <c r="H92" s="17">
        <f t="shared" ref="H92" si="38">C92-D92+E92-F92+G92</f>
        <v>6000</v>
      </c>
      <c r="I92" s="43"/>
    </row>
    <row r="93" spans="1:9" s="13" customFormat="1" ht="12.75" x14ac:dyDescent="0.2">
      <c r="A93" s="21">
        <v>3292</v>
      </c>
      <c r="B93" s="22" t="s">
        <v>32</v>
      </c>
      <c r="C93" s="18">
        <v>17000</v>
      </c>
      <c r="D93" s="18">
        <v>0</v>
      </c>
      <c r="E93" s="18">
        <v>0</v>
      </c>
      <c r="F93" s="18">
        <v>7000</v>
      </c>
      <c r="G93" s="18">
        <v>0</v>
      </c>
      <c r="H93" s="17">
        <f t="shared" ref="H93:H95" si="39">C93-D93+E93-F93+G93</f>
        <v>10000</v>
      </c>
      <c r="I93" s="43"/>
    </row>
    <row r="94" spans="1:9" s="13" customFormat="1" ht="12.75" x14ac:dyDescent="0.2">
      <c r="A94" s="21">
        <v>3293</v>
      </c>
      <c r="B94" s="22" t="s">
        <v>33</v>
      </c>
      <c r="C94" s="18">
        <v>10000</v>
      </c>
      <c r="D94" s="18">
        <v>0</v>
      </c>
      <c r="E94" s="18">
        <v>0</v>
      </c>
      <c r="F94" s="18">
        <v>0</v>
      </c>
      <c r="G94" s="18">
        <v>0</v>
      </c>
      <c r="H94" s="17">
        <f t="shared" si="39"/>
        <v>10000</v>
      </c>
      <c r="I94" s="43"/>
    </row>
    <row r="95" spans="1:9" s="13" customFormat="1" ht="12.75" x14ac:dyDescent="0.2">
      <c r="A95" s="21">
        <v>3294</v>
      </c>
      <c r="B95" s="22" t="s">
        <v>34</v>
      </c>
      <c r="C95" s="18">
        <v>7000</v>
      </c>
      <c r="D95" s="18">
        <v>0</v>
      </c>
      <c r="E95" s="18">
        <v>0</v>
      </c>
      <c r="F95" s="18">
        <v>0</v>
      </c>
      <c r="G95" s="18">
        <v>0</v>
      </c>
      <c r="H95" s="17">
        <f t="shared" si="39"/>
        <v>7000</v>
      </c>
      <c r="I95" s="43"/>
    </row>
    <row r="96" spans="1:9" s="13" customFormat="1" ht="12.75" x14ac:dyDescent="0.2">
      <c r="A96" s="26">
        <v>381</v>
      </c>
      <c r="B96" s="5" t="s">
        <v>70</v>
      </c>
      <c r="C96" s="19">
        <f>C97</f>
        <v>94000</v>
      </c>
      <c r="D96" s="19">
        <f t="shared" ref="D96:H96" si="40">D97</f>
        <v>0</v>
      </c>
      <c r="E96" s="19">
        <f t="shared" si="40"/>
        <v>0</v>
      </c>
      <c r="F96" s="19">
        <f t="shared" si="40"/>
        <v>50000</v>
      </c>
      <c r="G96" s="19">
        <f t="shared" si="40"/>
        <v>0</v>
      </c>
      <c r="H96" s="19">
        <f t="shared" si="40"/>
        <v>44000</v>
      </c>
      <c r="I96" s="43"/>
    </row>
    <row r="97" spans="1:9" s="13" customFormat="1" ht="12.75" x14ac:dyDescent="0.2">
      <c r="A97" s="21">
        <v>3811</v>
      </c>
      <c r="B97" s="22" t="s">
        <v>39</v>
      </c>
      <c r="C97" s="18">
        <v>94000</v>
      </c>
      <c r="D97" s="18">
        <v>0</v>
      </c>
      <c r="E97" s="18">
        <v>0</v>
      </c>
      <c r="F97" s="18">
        <v>50000</v>
      </c>
      <c r="G97" s="18">
        <v>0</v>
      </c>
      <c r="H97" s="17">
        <f t="shared" ref="H97" si="41">C97-D97+E97-F97+G97</f>
        <v>44000</v>
      </c>
      <c r="I97" s="43"/>
    </row>
    <row r="98" spans="1:9" s="13" customFormat="1" ht="24" customHeight="1" x14ac:dyDescent="0.2">
      <c r="A98" s="25" t="s">
        <v>71</v>
      </c>
      <c r="B98" s="11" t="s">
        <v>72</v>
      </c>
      <c r="C98" s="12">
        <f>C99</f>
        <v>215000</v>
      </c>
      <c r="D98" s="12">
        <f t="shared" ref="D98:G98" si="42">D99</f>
        <v>0</v>
      </c>
      <c r="E98" s="12">
        <f t="shared" si="42"/>
        <v>0</v>
      </c>
      <c r="F98" s="12">
        <f t="shared" si="42"/>
        <v>177000</v>
      </c>
      <c r="G98" s="12">
        <f t="shared" si="42"/>
        <v>0</v>
      </c>
      <c r="H98" s="12">
        <f>H99</f>
        <v>38000</v>
      </c>
      <c r="I98" s="43"/>
    </row>
    <row r="99" spans="1:9" s="13" customFormat="1" ht="18" customHeight="1" x14ac:dyDescent="0.2">
      <c r="A99" s="76" t="s">
        <v>0</v>
      </c>
      <c r="B99" s="76"/>
      <c r="C99" s="30">
        <f>C100+C102+C105+C110+C112</f>
        <v>215000</v>
      </c>
      <c r="D99" s="30">
        <f t="shared" ref="D99:H99" si="43">D100+D102+D105+D110+D112</f>
        <v>0</v>
      </c>
      <c r="E99" s="30">
        <f t="shared" si="43"/>
        <v>0</v>
      </c>
      <c r="F99" s="30">
        <f t="shared" si="43"/>
        <v>177000</v>
      </c>
      <c r="G99" s="30">
        <f t="shared" si="43"/>
        <v>0</v>
      </c>
      <c r="H99" s="30">
        <f t="shared" si="43"/>
        <v>38000</v>
      </c>
      <c r="I99" s="43"/>
    </row>
    <row r="100" spans="1:9" s="13" customFormat="1" ht="12.75" x14ac:dyDescent="0.2">
      <c r="A100" s="26">
        <v>321</v>
      </c>
      <c r="B100" s="5" t="s">
        <v>9</v>
      </c>
      <c r="C100" s="19">
        <f>C101</f>
        <v>1000</v>
      </c>
      <c r="D100" s="19">
        <f t="shared" ref="D100:H100" si="44">D101</f>
        <v>0</v>
      </c>
      <c r="E100" s="19">
        <f t="shared" si="44"/>
        <v>0</v>
      </c>
      <c r="F100" s="19">
        <f t="shared" si="44"/>
        <v>0</v>
      </c>
      <c r="G100" s="19">
        <f t="shared" si="44"/>
        <v>0</v>
      </c>
      <c r="H100" s="19">
        <f t="shared" si="44"/>
        <v>1000</v>
      </c>
      <c r="I100" s="43"/>
    </row>
    <row r="101" spans="1:9" s="13" customFormat="1" ht="12.75" x14ac:dyDescent="0.2">
      <c r="A101" s="21">
        <v>3211</v>
      </c>
      <c r="B101" s="22" t="s">
        <v>10</v>
      </c>
      <c r="C101" s="17">
        <v>1000</v>
      </c>
      <c r="D101" s="18">
        <v>0</v>
      </c>
      <c r="E101" s="18">
        <v>0</v>
      </c>
      <c r="F101" s="18">
        <v>0</v>
      </c>
      <c r="G101" s="18">
        <v>0</v>
      </c>
      <c r="H101" s="17">
        <f t="shared" ref="H101" si="45">C101-D101+E101-F101+G101</f>
        <v>1000</v>
      </c>
      <c r="I101" s="43"/>
    </row>
    <row r="102" spans="1:9" s="13" customFormat="1" ht="12.75" x14ac:dyDescent="0.2">
      <c r="A102" s="26">
        <v>322</v>
      </c>
      <c r="B102" s="5" t="s">
        <v>13</v>
      </c>
      <c r="C102" s="15">
        <f t="shared" ref="C102:H102" si="46">SUM(C103:C104)</f>
        <v>7000</v>
      </c>
      <c r="D102" s="15">
        <f t="shared" si="46"/>
        <v>0</v>
      </c>
      <c r="E102" s="15">
        <f t="shared" si="46"/>
        <v>0</v>
      </c>
      <c r="F102" s="15">
        <f t="shared" si="46"/>
        <v>0</v>
      </c>
      <c r="G102" s="15">
        <f t="shared" si="46"/>
        <v>0</v>
      </c>
      <c r="H102" s="15">
        <f t="shared" si="46"/>
        <v>7000</v>
      </c>
      <c r="I102" s="43"/>
    </row>
    <row r="103" spans="1:9" s="13" customFormat="1" ht="12.75" x14ac:dyDescent="0.2">
      <c r="A103" s="21">
        <v>3224</v>
      </c>
      <c r="B103" s="22" t="s">
        <v>73</v>
      </c>
      <c r="C103" s="17">
        <v>2000</v>
      </c>
      <c r="D103" s="17">
        <v>0</v>
      </c>
      <c r="E103" s="18">
        <v>0</v>
      </c>
      <c r="F103" s="18">
        <v>0</v>
      </c>
      <c r="G103" s="18">
        <v>0</v>
      </c>
      <c r="H103" s="17">
        <f t="shared" ref="H103:H104" si="47">C103-D103+E103-F103+G103</f>
        <v>2000</v>
      </c>
      <c r="I103" s="43"/>
    </row>
    <row r="104" spans="1:9" s="13" customFormat="1" ht="12.75" x14ac:dyDescent="0.2">
      <c r="A104" s="21">
        <v>3225</v>
      </c>
      <c r="B104" s="22" t="s">
        <v>18</v>
      </c>
      <c r="C104" s="17">
        <v>5000</v>
      </c>
      <c r="D104" s="18">
        <v>0</v>
      </c>
      <c r="E104" s="18">
        <v>0</v>
      </c>
      <c r="F104" s="18">
        <v>0</v>
      </c>
      <c r="G104" s="18">
        <v>0</v>
      </c>
      <c r="H104" s="17">
        <f t="shared" si="47"/>
        <v>5000</v>
      </c>
      <c r="I104" s="43"/>
    </row>
    <row r="105" spans="1:9" s="13" customFormat="1" ht="12.75" x14ac:dyDescent="0.2">
      <c r="A105" s="26">
        <v>323</v>
      </c>
      <c r="B105" s="27" t="s">
        <v>69</v>
      </c>
      <c r="C105" s="15">
        <f t="shared" ref="C105:H105" si="48">SUM(C106:C109)</f>
        <v>30000</v>
      </c>
      <c r="D105" s="15">
        <f t="shared" si="48"/>
        <v>0</v>
      </c>
      <c r="E105" s="15">
        <f t="shared" si="48"/>
        <v>0</v>
      </c>
      <c r="F105" s="15">
        <f t="shared" si="48"/>
        <v>0</v>
      </c>
      <c r="G105" s="15">
        <f t="shared" si="48"/>
        <v>0</v>
      </c>
      <c r="H105" s="15">
        <f t="shared" si="48"/>
        <v>30000</v>
      </c>
      <c r="I105" s="43"/>
    </row>
    <row r="106" spans="1:9" s="13" customFormat="1" ht="12.75" x14ac:dyDescent="0.2">
      <c r="A106" s="21">
        <v>3231</v>
      </c>
      <c r="B106" s="22" t="s">
        <v>21</v>
      </c>
      <c r="C106" s="17">
        <v>3000</v>
      </c>
      <c r="D106" s="18">
        <v>0</v>
      </c>
      <c r="E106" s="18">
        <v>0</v>
      </c>
      <c r="F106" s="18">
        <v>0</v>
      </c>
      <c r="G106" s="18">
        <v>0</v>
      </c>
      <c r="H106" s="17">
        <f t="shared" ref="H106:H109" si="49">C106-D106+E106-F106+G106</f>
        <v>3000</v>
      </c>
      <c r="I106" s="43"/>
    </row>
    <row r="107" spans="1:9" s="13" customFormat="1" ht="12.75" x14ac:dyDescent="0.2">
      <c r="A107" s="21">
        <v>3234</v>
      </c>
      <c r="B107" s="22" t="s">
        <v>24</v>
      </c>
      <c r="C107" s="17">
        <v>2000</v>
      </c>
      <c r="D107" s="18">
        <v>0</v>
      </c>
      <c r="E107" s="18">
        <v>0</v>
      </c>
      <c r="F107" s="18">
        <v>0</v>
      </c>
      <c r="G107" s="18">
        <v>0</v>
      </c>
      <c r="H107" s="17">
        <f t="shared" si="49"/>
        <v>2000</v>
      </c>
      <c r="I107" s="43"/>
    </row>
    <row r="108" spans="1:9" s="13" customFormat="1" ht="12.75" x14ac:dyDescent="0.2">
      <c r="A108" s="21">
        <v>3237</v>
      </c>
      <c r="B108" s="22" t="s">
        <v>27</v>
      </c>
      <c r="C108" s="17">
        <v>6000</v>
      </c>
      <c r="D108" s="18">
        <v>0</v>
      </c>
      <c r="E108" s="18">
        <v>0</v>
      </c>
      <c r="F108" s="18">
        <v>0</v>
      </c>
      <c r="G108" s="18">
        <v>0</v>
      </c>
      <c r="H108" s="17">
        <f t="shared" si="49"/>
        <v>6000</v>
      </c>
      <c r="I108" s="43"/>
    </row>
    <row r="109" spans="1:9" s="13" customFormat="1" ht="12.75" x14ac:dyDescent="0.2">
      <c r="A109" s="21">
        <v>3239</v>
      </c>
      <c r="B109" s="22" t="s">
        <v>28</v>
      </c>
      <c r="C109" s="17">
        <v>19000</v>
      </c>
      <c r="D109" s="18">
        <v>0</v>
      </c>
      <c r="E109" s="18">
        <v>0</v>
      </c>
      <c r="F109" s="18">
        <v>0</v>
      </c>
      <c r="G109" s="18">
        <v>0</v>
      </c>
      <c r="H109" s="17">
        <f t="shared" si="49"/>
        <v>19000</v>
      </c>
      <c r="I109" s="43"/>
    </row>
    <row r="110" spans="1:9" s="13" customFormat="1" ht="12.75" x14ac:dyDescent="0.2">
      <c r="A110" s="26">
        <v>381</v>
      </c>
      <c r="B110" s="27" t="s">
        <v>70</v>
      </c>
      <c r="C110" s="15">
        <f>C111</f>
        <v>77000</v>
      </c>
      <c r="D110" s="15">
        <f t="shared" ref="D110:H110" si="50">D111</f>
        <v>0</v>
      </c>
      <c r="E110" s="15">
        <f t="shared" si="50"/>
        <v>0</v>
      </c>
      <c r="F110" s="15">
        <f t="shared" si="50"/>
        <v>77000</v>
      </c>
      <c r="G110" s="15">
        <f t="shared" si="50"/>
        <v>0</v>
      </c>
      <c r="H110" s="15">
        <f t="shared" si="50"/>
        <v>0</v>
      </c>
      <c r="I110" s="43"/>
    </row>
    <row r="111" spans="1:9" s="13" customFormat="1" ht="12.75" x14ac:dyDescent="0.2">
      <c r="A111" s="21">
        <v>3811</v>
      </c>
      <c r="B111" s="22" t="s">
        <v>39</v>
      </c>
      <c r="C111" s="18">
        <v>77000</v>
      </c>
      <c r="D111" s="18">
        <v>0</v>
      </c>
      <c r="E111" s="18">
        <v>0</v>
      </c>
      <c r="F111" s="18">
        <v>77000</v>
      </c>
      <c r="G111" s="18">
        <v>0</v>
      </c>
      <c r="H111" s="17">
        <f t="shared" ref="H111" si="51">C111-D111+E111-F111+G111</f>
        <v>0</v>
      </c>
      <c r="I111" s="43"/>
    </row>
    <row r="112" spans="1:9" s="13" customFormat="1" ht="12.75" x14ac:dyDescent="0.2">
      <c r="A112" s="26">
        <v>422</v>
      </c>
      <c r="B112" s="27" t="s">
        <v>41</v>
      </c>
      <c r="C112" s="32">
        <f t="shared" ref="C112:H112" si="52">SUM(C113:C113)</f>
        <v>100000</v>
      </c>
      <c r="D112" s="32">
        <f t="shared" si="52"/>
        <v>0</v>
      </c>
      <c r="E112" s="32">
        <f t="shared" si="52"/>
        <v>0</v>
      </c>
      <c r="F112" s="32">
        <f t="shared" si="52"/>
        <v>100000</v>
      </c>
      <c r="G112" s="32">
        <f t="shared" si="52"/>
        <v>0</v>
      </c>
      <c r="H112" s="32">
        <f t="shared" si="52"/>
        <v>0</v>
      </c>
      <c r="I112" s="43"/>
    </row>
    <row r="113" spans="1:9" s="13" customFormat="1" ht="12.75" x14ac:dyDescent="0.2">
      <c r="A113" s="21">
        <v>4227</v>
      </c>
      <c r="B113" s="22" t="s">
        <v>45</v>
      </c>
      <c r="C113" s="18">
        <v>100000</v>
      </c>
      <c r="D113" s="18">
        <v>0</v>
      </c>
      <c r="E113" s="18">
        <v>0</v>
      </c>
      <c r="F113" s="18">
        <v>100000</v>
      </c>
      <c r="G113" s="18">
        <v>0</v>
      </c>
      <c r="H113" s="17">
        <f t="shared" ref="H113" si="53">C113-D113+E113-F113+G113</f>
        <v>0</v>
      </c>
      <c r="I113" s="43"/>
    </row>
    <row r="114" spans="1:9" s="13" customFormat="1" ht="24" customHeight="1" x14ac:dyDescent="0.2">
      <c r="A114" s="25" t="s">
        <v>76</v>
      </c>
      <c r="B114" s="11" t="s">
        <v>77</v>
      </c>
      <c r="C114" s="12">
        <f>C115</f>
        <v>1237500</v>
      </c>
      <c r="D114" s="12">
        <f t="shared" ref="D114:H114" si="54">D115</f>
        <v>0</v>
      </c>
      <c r="E114" s="12">
        <f t="shared" si="54"/>
        <v>0</v>
      </c>
      <c r="F114" s="12">
        <f t="shared" si="54"/>
        <v>200000</v>
      </c>
      <c r="G114" s="12">
        <f t="shared" si="54"/>
        <v>0</v>
      </c>
      <c r="H114" s="12">
        <f t="shared" si="54"/>
        <v>1037500</v>
      </c>
      <c r="I114" s="43"/>
    </row>
    <row r="115" spans="1:9" s="13" customFormat="1" ht="18" customHeight="1" x14ac:dyDescent="0.2">
      <c r="A115" s="76" t="s">
        <v>0</v>
      </c>
      <c r="B115" s="76"/>
      <c r="C115" s="30">
        <f>C116+C118+C123+C132+C134+C139+C141+C144+C137</f>
        <v>1237500</v>
      </c>
      <c r="D115" s="30">
        <f t="shared" ref="D115:H115" si="55">D116+D118+D123+D132+D134+D139+D141+D144+D137</f>
        <v>0</v>
      </c>
      <c r="E115" s="30">
        <f t="shared" si="55"/>
        <v>0</v>
      </c>
      <c r="F115" s="30">
        <f t="shared" si="55"/>
        <v>200000</v>
      </c>
      <c r="G115" s="30">
        <f t="shared" si="55"/>
        <v>0</v>
      </c>
      <c r="H115" s="30">
        <f t="shared" si="55"/>
        <v>1037500</v>
      </c>
      <c r="I115" s="43"/>
    </row>
    <row r="116" spans="1:9" s="13" customFormat="1" ht="12.75" x14ac:dyDescent="0.2">
      <c r="A116" s="26">
        <v>321</v>
      </c>
      <c r="B116" s="5" t="s">
        <v>9</v>
      </c>
      <c r="C116" s="19">
        <f>C117</f>
        <v>9000</v>
      </c>
      <c r="D116" s="19">
        <f t="shared" ref="D116:H116" si="56">D117</f>
        <v>0</v>
      </c>
      <c r="E116" s="19">
        <f t="shared" si="56"/>
        <v>0</v>
      </c>
      <c r="F116" s="19">
        <f t="shared" si="56"/>
        <v>0</v>
      </c>
      <c r="G116" s="19">
        <f t="shared" si="56"/>
        <v>0</v>
      </c>
      <c r="H116" s="19">
        <f t="shared" si="56"/>
        <v>9000</v>
      </c>
      <c r="I116" s="43"/>
    </row>
    <row r="117" spans="1:9" s="13" customFormat="1" ht="12.75" x14ac:dyDescent="0.2">
      <c r="A117" s="21">
        <v>3211</v>
      </c>
      <c r="B117" s="22" t="s">
        <v>10</v>
      </c>
      <c r="C117" s="17">
        <v>9000</v>
      </c>
      <c r="D117" s="18">
        <v>0</v>
      </c>
      <c r="E117" s="18">
        <v>0</v>
      </c>
      <c r="F117" s="18">
        <v>0</v>
      </c>
      <c r="G117" s="18">
        <v>0</v>
      </c>
      <c r="H117" s="17">
        <f t="shared" ref="H117" si="57">C117-D117+E117-F117+G117</f>
        <v>9000</v>
      </c>
      <c r="I117" s="43"/>
    </row>
    <row r="118" spans="1:9" s="13" customFormat="1" ht="12.75" x14ac:dyDescent="0.2">
      <c r="A118" s="26">
        <v>322</v>
      </c>
      <c r="B118" s="5" t="s">
        <v>13</v>
      </c>
      <c r="C118" s="15">
        <f>SUM(C119:C122)</f>
        <v>29000</v>
      </c>
      <c r="D118" s="15">
        <f t="shared" ref="D118:H118" si="58">SUM(D119:D122)</f>
        <v>0</v>
      </c>
      <c r="E118" s="15">
        <f t="shared" si="58"/>
        <v>0</v>
      </c>
      <c r="F118" s="15">
        <f t="shared" si="58"/>
        <v>0</v>
      </c>
      <c r="G118" s="15">
        <f t="shared" si="58"/>
        <v>0</v>
      </c>
      <c r="H118" s="15">
        <f t="shared" si="58"/>
        <v>29000</v>
      </c>
      <c r="I118" s="43"/>
    </row>
    <row r="119" spans="1:9" s="13" customFormat="1" ht="12.75" x14ac:dyDescent="0.2">
      <c r="A119" s="21">
        <v>3221</v>
      </c>
      <c r="B119" s="22" t="s">
        <v>14</v>
      </c>
      <c r="C119" s="17">
        <v>5000</v>
      </c>
      <c r="D119" s="18">
        <v>0</v>
      </c>
      <c r="E119" s="18">
        <v>0</v>
      </c>
      <c r="F119" s="18">
        <v>0</v>
      </c>
      <c r="G119" s="18">
        <v>0</v>
      </c>
      <c r="H119" s="17">
        <f t="shared" ref="H119:H122" si="59">C119-D119+E119-F119+G119</f>
        <v>5000</v>
      </c>
      <c r="I119" s="43"/>
    </row>
    <row r="120" spans="1:9" s="13" customFormat="1" ht="12.75" x14ac:dyDescent="0.2">
      <c r="A120" s="21">
        <v>3223</v>
      </c>
      <c r="B120" s="22" t="s">
        <v>16</v>
      </c>
      <c r="C120" s="17">
        <v>12000</v>
      </c>
      <c r="D120" s="18">
        <v>0</v>
      </c>
      <c r="E120" s="18">
        <v>0</v>
      </c>
      <c r="F120" s="18">
        <v>0</v>
      </c>
      <c r="G120" s="18">
        <v>0</v>
      </c>
      <c r="H120" s="17">
        <f t="shared" si="59"/>
        <v>12000</v>
      </c>
      <c r="I120" s="43"/>
    </row>
    <row r="121" spans="1:9" s="13" customFormat="1" ht="12.75" x14ac:dyDescent="0.2">
      <c r="A121" s="21">
        <v>3224</v>
      </c>
      <c r="B121" s="22" t="s">
        <v>73</v>
      </c>
      <c r="C121" s="17">
        <v>5000</v>
      </c>
      <c r="D121" s="18">
        <v>0</v>
      </c>
      <c r="E121" s="18">
        <v>0</v>
      </c>
      <c r="F121" s="18">
        <v>0</v>
      </c>
      <c r="G121" s="18">
        <v>0</v>
      </c>
      <c r="H121" s="17">
        <f t="shared" si="59"/>
        <v>5000</v>
      </c>
      <c r="I121" s="43"/>
    </row>
    <row r="122" spans="1:9" s="13" customFormat="1" ht="12.75" x14ac:dyDescent="0.2">
      <c r="A122" s="21">
        <v>3225</v>
      </c>
      <c r="B122" s="22" t="s">
        <v>18</v>
      </c>
      <c r="C122" s="17">
        <v>7000</v>
      </c>
      <c r="D122" s="18">
        <v>0</v>
      </c>
      <c r="E122" s="18">
        <v>0</v>
      </c>
      <c r="F122" s="18">
        <v>0</v>
      </c>
      <c r="G122" s="18">
        <v>0</v>
      </c>
      <c r="H122" s="17">
        <f t="shared" si="59"/>
        <v>7000</v>
      </c>
      <c r="I122" s="43"/>
    </row>
    <row r="123" spans="1:9" s="13" customFormat="1" ht="12.75" x14ac:dyDescent="0.2">
      <c r="A123" s="26">
        <v>323</v>
      </c>
      <c r="B123" s="27" t="s">
        <v>69</v>
      </c>
      <c r="C123" s="15">
        <f>SUM(C124:C131)</f>
        <v>1074500</v>
      </c>
      <c r="D123" s="15">
        <f t="shared" ref="D123:H123" si="60">SUM(D124:D131)</f>
        <v>0</v>
      </c>
      <c r="E123" s="15">
        <f t="shared" si="60"/>
        <v>0</v>
      </c>
      <c r="F123" s="15">
        <f t="shared" si="60"/>
        <v>200000</v>
      </c>
      <c r="G123" s="15">
        <f t="shared" si="60"/>
        <v>0</v>
      </c>
      <c r="H123" s="15">
        <f t="shared" si="60"/>
        <v>874500</v>
      </c>
      <c r="I123" s="43"/>
    </row>
    <row r="124" spans="1:9" s="13" customFormat="1" ht="12.75" x14ac:dyDescent="0.2">
      <c r="A124" s="21">
        <v>3231</v>
      </c>
      <c r="B124" s="22" t="s">
        <v>21</v>
      </c>
      <c r="C124" s="17">
        <v>143000</v>
      </c>
      <c r="D124" s="18">
        <v>0</v>
      </c>
      <c r="E124" s="18">
        <v>0</v>
      </c>
      <c r="F124" s="18">
        <v>0</v>
      </c>
      <c r="G124" s="18">
        <v>0</v>
      </c>
      <c r="H124" s="17">
        <f t="shared" ref="H124:H131" si="61">C124-D124+E124-F124+G124</f>
        <v>143000</v>
      </c>
      <c r="I124" s="43"/>
    </row>
    <row r="125" spans="1:9" s="13" customFormat="1" ht="12.75" x14ac:dyDescent="0.2">
      <c r="A125" s="21">
        <v>3232</v>
      </c>
      <c r="B125" s="22" t="s">
        <v>22</v>
      </c>
      <c r="C125" s="17">
        <v>11000</v>
      </c>
      <c r="D125" s="18">
        <v>0</v>
      </c>
      <c r="E125" s="18">
        <v>0</v>
      </c>
      <c r="F125" s="18">
        <v>0</v>
      </c>
      <c r="G125" s="18">
        <v>0</v>
      </c>
      <c r="H125" s="17">
        <f t="shared" si="61"/>
        <v>11000</v>
      </c>
      <c r="I125" s="43"/>
    </row>
    <row r="126" spans="1:9" s="13" customFormat="1" ht="12.75" x14ac:dyDescent="0.2">
      <c r="A126" s="21">
        <v>3233</v>
      </c>
      <c r="B126" s="22" t="s">
        <v>23</v>
      </c>
      <c r="C126" s="17">
        <v>281000</v>
      </c>
      <c r="D126" s="18">
        <v>0</v>
      </c>
      <c r="E126" s="18">
        <v>0</v>
      </c>
      <c r="F126" s="18">
        <v>200000</v>
      </c>
      <c r="G126" s="18">
        <v>0</v>
      </c>
      <c r="H126" s="17">
        <f t="shared" si="61"/>
        <v>81000</v>
      </c>
      <c r="I126" s="43"/>
    </row>
    <row r="127" spans="1:9" s="13" customFormat="1" ht="12.75" x14ac:dyDescent="0.2">
      <c r="A127" s="21">
        <v>3234</v>
      </c>
      <c r="B127" s="22" t="s">
        <v>24</v>
      </c>
      <c r="C127" s="17">
        <v>5000</v>
      </c>
      <c r="D127" s="18">
        <v>0</v>
      </c>
      <c r="E127" s="18">
        <v>0</v>
      </c>
      <c r="F127" s="18">
        <v>0</v>
      </c>
      <c r="G127" s="18">
        <v>0</v>
      </c>
      <c r="H127" s="17">
        <f t="shared" si="61"/>
        <v>5000</v>
      </c>
      <c r="I127" s="43"/>
    </row>
    <row r="128" spans="1:9" s="13" customFormat="1" ht="12.75" x14ac:dyDescent="0.2">
      <c r="A128" s="21">
        <v>3235</v>
      </c>
      <c r="B128" s="22" t="s">
        <v>74</v>
      </c>
      <c r="C128" s="17">
        <v>144000</v>
      </c>
      <c r="D128" s="18">
        <v>0</v>
      </c>
      <c r="E128" s="18">
        <v>0</v>
      </c>
      <c r="F128" s="18">
        <v>0</v>
      </c>
      <c r="G128" s="18">
        <v>0</v>
      </c>
      <c r="H128" s="17">
        <f t="shared" si="61"/>
        <v>144000</v>
      </c>
      <c r="I128" s="43"/>
    </row>
    <row r="129" spans="1:9" s="13" customFormat="1" ht="12.75" x14ac:dyDescent="0.2">
      <c r="A129" s="21">
        <v>3237</v>
      </c>
      <c r="B129" s="22" t="s">
        <v>27</v>
      </c>
      <c r="C129" s="17">
        <v>137500</v>
      </c>
      <c r="D129" s="18">
        <v>0</v>
      </c>
      <c r="E129" s="18">
        <v>0</v>
      </c>
      <c r="F129" s="18">
        <v>0</v>
      </c>
      <c r="G129" s="18">
        <v>0</v>
      </c>
      <c r="H129" s="17">
        <f t="shared" si="61"/>
        <v>137500</v>
      </c>
      <c r="I129" s="43"/>
    </row>
    <row r="130" spans="1:9" s="13" customFormat="1" ht="12.75" x14ac:dyDescent="0.2">
      <c r="A130" s="21">
        <v>3238</v>
      </c>
      <c r="B130" s="22" t="s">
        <v>63</v>
      </c>
      <c r="C130" s="17">
        <v>4000</v>
      </c>
      <c r="D130" s="18">
        <v>0</v>
      </c>
      <c r="E130" s="18">
        <v>0</v>
      </c>
      <c r="F130" s="18">
        <v>0</v>
      </c>
      <c r="G130" s="18">
        <v>0</v>
      </c>
      <c r="H130" s="17">
        <f t="shared" si="61"/>
        <v>4000</v>
      </c>
      <c r="I130" s="43"/>
    </row>
    <row r="131" spans="1:9" s="13" customFormat="1" ht="12.75" x14ac:dyDescent="0.2">
      <c r="A131" s="21">
        <v>3239</v>
      </c>
      <c r="B131" s="22" t="s">
        <v>28</v>
      </c>
      <c r="C131" s="17">
        <v>349000</v>
      </c>
      <c r="D131" s="18">
        <v>0</v>
      </c>
      <c r="E131" s="18">
        <v>0</v>
      </c>
      <c r="F131" s="18">
        <v>0</v>
      </c>
      <c r="G131" s="18">
        <v>0</v>
      </c>
      <c r="H131" s="17">
        <f t="shared" si="61"/>
        <v>349000</v>
      </c>
      <c r="I131" s="43"/>
    </row>
    <row r="132" spans="1:9" s="13" customFormat="1" ht="15" customHeight="1" x14ac:dyDescent="0.2">
      <c r="A132" s="26">
        <v>324</v>
      </c>
      <c r="B132" s="27" t="s">
        <v>29</v>
      </c>
      <c r="C132" s="15">
        <f>C133</f>
        <v>8000</v>
      </c>
      <c r="D132" s="15">
        <f t="shared" ref="D132:H132" si="62">D133</f>
        <v>0</v>
      </c>
      <c r="E132" s="15">
        <f t="shared" si="62"/>
        <v>0</v>
      </c>
      <c r="F132" s="15">
        <f t="shared" si="62"/>
        <v>0</v>
      </c>
      <c r="G132" s="15">
        <f t="shared" si="62"/>
        <v>0</v>
      </c>
      <c r="H132" s="15">
        <f t="shared" si="62"/>
        <v>8000</v>
      </c>
      <c r="I132" s="43"/>
    </row>
    <row r="133" spans="1:9" s="13" customFormat="1" ht="12.75" x14ac:dyDescent="0.2">
      <c r="A133" s="21">
        <v>3241</v>
      </c>
      <c r="B133" s="22" t="s">
        <v>29</v>
      </c>
      <c r="C133" s="18">
        <v>8000</v>
      </c>
      <c r="D133" s="18">
        <v>0</v>
      </c>
      <c r="E133" s="18">
        <v>0</v>
      </c>
      <c r="F133" s="18">
        <v>0</v>
      </c>
      <c r="G133" s="18">
        <v>0</v>
      </c>
      <c r="H133" s="17">
        <f t="shared" ref="H133" si="63">C133-D133+E133-F133+G133</f>
        <v>8000</v>
      </c>
      <c r="I133" s="43"/>
    </row>
    <row r="134" spans="1:9" s="13" customFormat="1" ht="12.75" x14ac:dyDescent="0.2">
      <c r="A134" s="26">
        <v>329</v>
      </c>
      <c r="B134" s="27" t="s">
        <v>30</v>
      </c>
      <c r="C134" s="19">
        <f>C135+C136</f>
        <v>8000</v>
      </c>
      <c r="D134" s="19">
        <f t="shared" ref="D134:H134" si="64">D135+D136</f>
        <v>0</v>
      </c>
      <c r="E134" s="19">
        <f t="shared" si="64"/>
        <v>0</v>
      </c>
      <c r="F134" s="19">
        <f t="shared" si="64"/>
        <v>0</v>
      </c>
      <c r="G134" s="19">
        <f t="shared" si="64"/>
        <v>0</v>
      </c>
      <c r="H134" s="19">
        <f t="shared" si="64"/>
        <v>8000</v>
      </c>
      <c r="I134" s="43"/>
    </row>
    <row r="135" spans="1:9" s="13" customFormat="1" ht="12.75" x14ac:dyDescent="0.2">
      <c r="A135" s="21">
        <v>3292</v>
      </c>
      <c r="B135" s="22" t="s">
        <v>32</v>
      </c>
      <c r="C135" s="18">
        <v>5000</v>
      </c>
      <c r="D135" s="18">
        <v>0</v>
      </c>
      <c r="E135" s="18">
        <v>0</v>
      </c>
      <c r="F135" s="18">
        <v>0</v>
      </c>
      <c r="G135" s="18">
        <v>0</v>
      </c>
      <c r="H135" s="17">
        <f t="shared" ref="H135:H136" si="65">C135-D135+E135-F135+G135</f>
        <v>5000</v>
      </c>
      <c r="I135" s="43"/>
    </row>
    <row r="136" spans="1:9" s="13" customFormat="1" ht="12.75" x14ac:dyDescent="0.2">
      <c r="A136" s="21">
        <v>3293</v>
      </c>
      <c r="B136" s="22" t="s">
        <v>33</v>
      </c>
      <c r="C136" s="18">
        <v>3000</v>
      </c>
      <c r="D136" s="18">
        <v>0</v>
      </c>
      <c r="E136" s="18">
        <v>0</v>
      </c>
      <c r="F136" s="18">
        <v>0</v>
      </c>
      <c r="G136" s="18">
        <v>0</v>
      </c>
      <c r="H136" s="17">
        <f t="shared" si="65"/>
        <v>3000</v>
      </c>
      <c r="I136" s="43"/>
    </row>
    <row r="137" spans="1:9" s="13" customFormat="1" ht="25.5" x14ac:dyDescent="0.2">
      <c r="A137" s="26">
        <v>372</v>
      </c>
      <c r="B137" s="27" t="s">
        <v>127</v>
      </c>
      <c r="C137" s="15">
        <f>C138</f>
        <v>10000</v>
      </c>
      <c r="D137" s="15">
        <f t="shared" ref="D137:H137" si="66">D138</f>
        <v>0</v>
      </c>
      <c r="E137" s="15">
        <f t="shared" si="66"/>
        <v>0</v>
      </c>
      <c r="F137" s="15">
        <f t="shared" si="66"/>
        <v>0</v>
      </c>
      <c r="G137" s="15">
        <f t="shared" si="66"/>
        <v>0</v>
      </c>
      <c r="H137" s="15">
        <f t="shared" si="66"/>
        <v>10000</v>
      </c>
      <c r="I137" s="43"/>
    </row>
    <row r="138" spans="1:9" s="13" customFormat="1" ht="12.75" x14ac:dyDescent="0.2">
      <c r="A138" s="21">
        <v>3722</v>
      </c>
      <c r="B138" s="22" t="s">
        <v>126</v>
      </c>
      <c r="C138" s="18">
        <v>10000</v>
      </c>
      <c r="D138" s="18">
        <v>0</v>
      </c>
      <c r="E138" s="18">
        <v>0</v>
      </c>
      <c r="F138" s="18">
        <v>0</v>
      </c>
      <c r="G138" s="18">
        <v>0</v>
      </c>
      <c r="H138" s="17">
        <f t="shared" ref="H138" si="67">C138-D138+E138-F138+G138</f>
        <v>10000</v>
      </c>
      <c r="I138" s="43"/>
    </row>
    <row r="139" spans="1:9" s="13" customFormat="1" ht="12.75" x14ac:dyDescent="0.2">
      <c r="A139" s="26">
        <v>381</v>
      </c>
      <c r="B139" s="27" t="s">
        <v>70</v>
      </c>
      <c r="C139" s="15">
        <f>C140</f>
        <v>7000</v>
      </c>
      <c r="D139" s="15">
        <f t="shared" ref="D139:H139" si="68">D140</f>
        <v>0</v>
      </c>
      <c r="E139" s="15">
        <f t="shared" si="68"/>
        <v>0</v>
      </c>
      <c r="F139" s="15">
        <f t="shared" si="68"/>
        <v>0</v>
      </c>
      <c r="G139" s="15">
        <f t="shared" si="68"/>
        <v>0</v>
      </c>
      <c r="H139" s="15">
        <f t="shared" si="68"/>
        <v>7000</v>
      </c>
      <c r="I139" s="43"/>
    </row>
    <row r="140" spans="1:9" s="13" customFormat="1" ht="12.75" x14ac:dyDescent="0.2">
      <c r="A140" s="21">
        <v>3811</v>
      </c>
      <c r="B140" s="22" t="s">
        <v>39</v>
      </c>
      <c r="C140" s="18">
        <v>7000</v>
      </c>
      <c r="D140" s="18">
        <v>0</v>
      </c>
      <c r="E140" s="18">
        <v>0</v>
      </c>
      <c r="F140" s="18">
        <v>0</v>
      </c>
      <c r="G140" s="18">
        <v>0</v>
      </c>
      <c r="H140" s="17">
        <f t="shared" ref="H140" si="69">C140-D140+E140-F140+G140</f>
        <v>7000</v>
      </c>
      <c r="I140" s="43"/>
    </row>
    <row r="141" spans="1:9" s="13" customFormat="1" ht="12.75" x14ac:dyDescent="0.2">
      <c r="A141" s="26">
        <v>422</v>
      </c>
      <c r="B141" s="27" t="s">
        <v>41</v>
      </c>
      <c r="C141" s="19">
        <f>C142+C143</f>
        <v>72000</v>
      </c>
      <c r="D141" s="19">
        <f t="shared" ref="D141:H141" si="70">D142+D143</f>
        <v>0</v>
      </c>
      <c r="E141" s="19">
        <f t="shared" si="70"/>
        <v>0</v>
      </c>
      <c r="F141" s="19">
        <f t="shared" si="70"/>
        <v>0</v>
      </c>
      <c r="G141" s="19">
        <f t="shared" si="70"/>
        <v>0</v>
      </c>
      <c r="H141" s="19">
        <f t="shared" si="70"/>
        <v>72000</v>
      </c>
      <c r="I141" s="43"/>
    </row>
    <row r="142" spans="1:9" s="13" customFormat="1" ht="12.75" x14ac:dyDescent="0.2">
      <c r="A142" s="21">
        <v>4221</v>
      </c>
      <c r="B142" s="22" t="s">
        <v>42</v>
      </c>
      <c r="C142" s="18">
        <v>52000</v>
      </c>
      <c r="D142" s="18">
        <v>0</v>
      </c>
      <c r="E142" s="18">
        <v>0</v>
      </c>
      <c r="F142" s="18">
        <v>0</v>
      </c>
      <c r="G142" s="18">
        <v>0</v>
      </c>
      <c r="H142" s="17">
        <f t="shared" ref="H142:H143" si="71">C142-D142+E142-F142+G142</f>
        <v>52000</v>
      </c>
      <c r="I142" s="43"/>
    </row>
    <row r="143" spans="1:9" s="13" customFormat="1" ht="12.75" x14ac:dyDescent="0.2">
      <c r="A143" s="21">
        <v>4227</v>
      </c>
      <c r="B143" s="22" t="s">
        <v>45</v>
      </c>
      <c r="C143" s="18">
        <v>20000</v>
      </c>
      <c r="D143" s="18">
        <v>0</v>
      </c>
      <c r="E143" s="18">
        <v>0</v>
      </c>
      <c r="F143" s="18">
        <v>0</v>
      </c>
      <c r="G143" s="18">
        <v>0</v>
      </c>
      <c r="H143" s="17">
        <f t="shared" si="71"/>
        <v>20000</v>
      </c>
      <c r="I143" s="43"/>
    </row>
    <row r="144" spans="1:9" s="13" customFormat="1" ht="25.5" x14ac:dyDescent="0.2">
      <c r="A144" s="26">
        <v>424</v>
      </c>
      <c r="B144" s="27" t="s">
        <v>79</v>
      </c>
      <c r="C144" s="15">
        <f>C145</f>
        <v>20000</v>
      </c>
      <c r="D144" s="15">
        <f t="shared" ref="D144:H144" si="72">D145</f>
        <v>0</v>
      </c>
      <c r="E144" s="15">
        <f t="shared" si="72"/>
        <v>0</v>
      </c>
      <c r="F144" s="15">
        <f t="shared" si="72"/>
        <v>0</v>
      </c>
      <c r="G144" s="15">
        <f t="shared" si="72"/>
        <v>0</v>
      </c>
      <c r="H144" s="15">
        <f t="shared" si="72"/>
        <v>20000</v>
      </c>
      <c r="I144" s="43"/>
    </row>
    <row r="145" spans="1:9" s="13" customFormat="1" ht="12.75" x14ac:dyDescent="0.2">
      <c r="A145" s="21">
        <v>4244</v>
      </c>
      <c r="B145" s="22" t="s">
        <v>80</v>
      </c>
      <c r="C145" s="18">
        <v>20000</v>
      </c>
      <c r="D145" s="18">
        <v>0</v>
      </c>
      <c r="E145" s="18">
        <v>0</v>
      </c>
      <c r="F145" s="18">
        <v>0</v>
      </c>
      <c r="G145" s="18">
        <v>0</v>
      </c>
      <c r="H145" s="17">
        <f t="shared" ref="H145" si="73">C145-D145+E145-F145+G145</f>
        <v>20000</v>
      </c>
      <c r="I145" s="43"/>
    </row>
    <row r="146" spans="1:9" s="13" customFormat="1" ht="27.75" customHeight="1" x14ac:dyDescent="0.2">
      <c r="A146" s="10" t="s">
        <v>102</v>
      </c>
      <c r="B146" s="11" t="s">
        <v>143</v>
      </c>
      <c r="C146" s="12">
        <f>C147</f>
        <v>2173000</v>
      </c>
      <c r="D146" s="12">
        <f t="shared" ref="D146:H146" si="74">D147</f>
        <v>0</v>
      </c>
      <c r="E146" s="12">
        <f t="shared" si="74"/>
        <v>0</v>
      </c>
      <c r="F146" s="12">
        <f t="shared" si="74"/>
        <v>490000</v>
      </c>
      <c r="G146" s="12">
        <f t="shared" si="74"/>
        <v>0</v>
      </c>
      <c r="H146" s="12">
        <f t="shared" si="74"/>
        <v>1683000</v>
      </c>
      <c r="I146" s="43"/>
    </row>
    <row r="147" spans="1:9" s="13" customFormat="1" ht="18" customHeight="1" x14ac:dyDescent="0.2">
      <c r="A147" s="76" t="s">
        <v>0</v>
      </c>
      <c r="B147" s="76"/>
      <c r="C147" s="30">
        <f>C148+C151+C155+C166+C168+C164</f>
        <v>2173000</v>
      </c>
      <c r="D147" s="30">
        <f t="shared" ref="D147:H147" si="75">D148+D151+D155+D166+D168+D164</f>
        <v>0</v>
      </c>
      <c r="E147" s="30">
        <f t="shared" si="75"/>
        <v>0</v>
      </c>
      <c r="F147" s="30">
        <f t="shared" si="75"/>
        <v>490000</v>
      </c>
      <c r="G147" s="30">
        <f t="shared" si="75"/>
        <v>0</v>
      </c>
      <c r="H147" s="30">
        <f t="shared" si="75"/>
        <v>1683000</v>
      </c>
      <c r="I147" s="43"/>
    </row>
    <row r="148" spans="1:9" s="13" customFormat="1" ht="12.75" x14ac:dyDescent="0.2">
      <c r="A148" s="14">
        <v>321</v>
      </c>
      <c r="B148" s="5" t="s">
        <v>9</v>
      </c>
      <c r="C148" s="15">
        <f t="shared" ref="C148:H148" si="76">SUM(C149:C150)</f>
        <v>90000</v>
      </c>
      <c r="D148" s="15">
        <f t="shared" si="76"/>
        <v>0</v>
      </c>
      <c r="E148" s="15">
        <f t="shared" si="76"/>
        <v>0</v>
      </c>
      <c r="F148" s="15">
        <f t="shared" si="76"/>
        <v>0</v>
      </c>
      <c r="G148" s="15">
        <f t="shared" si="76"/>
        <v>0</v>
      </c>
      <c r="H148" s="15">
        <f t="shared" si="76"/>
        <v>90000</v>
      </c>
      <c r="I148" s="43"/>
    </row>
    <row r="149" spans="1:9" s="13" customFormat="1" ht="12.75" x14ac:dyDescent="0.2">
      <c r="A149" s="3">
        <v>3211</v>
      </c>
      <c r="B149" s="16" t="s">
        <v>10</v>
      </c>
      <c r="C149" s="18">
        <v>37000</v>
      </c>
      <c r="D149" s="18">
        <v>0</v>
      </c>
      <c r="E149" s="18">
        <v>0</v>
      </c>
      <c r="F149" s="18">
        <v>0</v>
      </c>
      <c r="G149" s="18">
        <v>0</v>
      </c>
      <c r="H149" s="17">
        <f t="shared" ref="H149:H150" si="77">C149-D149+E149-F149+G149</f>
        <v>37000</v>
      </c>
      <c r="I149" s="43"/>
    </row>
    <row r="150" spans="1:9" s="13" customFormat="1" ht="12.75" x14ac:dyDescent="0.2">
      <c r="A150" s="3">
        <v>3213</v>
      </c>
      <c r="B150" s="16" t="s">
        <v>12</v>
      </c>
      <c r="C150" s="18">
        <v>53000</v>
      </c>
      <c r="D150" s="18">
        <v>0</v>
      </c>
      <c r="E150" s="18">
        <v>0</v>
      </c>
      <c r="F150" s="18">
        <v>0</v>
      </c>
      <c r="G150" s="18">
        <v>0</v>
      </c>
      <c r="H150" s="17">
        <f t="shared" si="77"/>
        <v>53000</v>
      </c>
      <c r="I150" s="43"/>
    </row>
    <row r="151" spans="1:9" s="13" customFormat="1" ht="12.75" x14ac:dyDescent="0.2">
      <c r="A151" s="14">
        <v>322</v>
      </c>
      <c r="B151" s="5" t="s">
        <v>13</v>
      </c>
      <c r="C151" s="15">
        <f>SUM(C152:C154)</f>
        <v>966000</v>
      </c>
      <c r="D151" s="15">
        <f t="shared" ref="D151:H151" si="78">SUM(D152:D154)</f>
        <v>0</v>
      </c>
      <c r="E151" s="15">
        <f t="shared" si="78"/>
        <v>0</v>
      </c>
      <c r="F151" s="15">
        <f t="shared" si="78"/>
        <v>300000</v>
      </c>
      <c r="G151" s="15">
        <f t="shared" si="78"/>
        <v>0</v>
      </c>
      <c r="H151" s="15">
        <f t="shared" si="78"/>
        <v>666000</v>
      </c>
      <c r="I151" s="43"/>
    </row>
    <row r="152" spans="1:9" s="13" customFormat="1" ht="12.75" x14ac:dyDescent="0.2">
      <c r="A152" s="3">
        <v>3221</v>
      </c>
      <c r="B152" s="16" t="s">
        <v>14</v>
      </c>
      <c r="C152" s="18">
        <v>82000</v>
      </c>
      <c r="D152" s="18">
        <v>0</v>
      </c>
      <c r="E152" s="18">
        <v>0</v>
      </c>
      <c r="F152" s="18">
        <v>0</v>
      </c>
      <c r="G152" s="18">
        <v>0</v>
      </c>
      <c r="H152" s="17">
        <f t="shared" ref="H152:H154" si="79">C152-D152+E152-F152+G152</f>
        <v>82000</v>
      </c>
      <c r="I152" s="43"/>
    </row>
    <row r="153" spans="1:9" s="13" customFormat="1" ht="12.75" x14ac:dyDescent="0.2">
      <c r="A153" s="3">
        <v>3222</v>
      </c>
      <c r="B153" s="16" t="s">
        <v>99</v>
      </c>
      <c r="C153" s="18">
        <v>47000</v>
      </c>
      <c r="D153" s="18">
        <v>0</v>
      </c>
      <c r="E153" s="18">
        <v>0</v>
      </c>
      <c r="F153" s="18">
        <v>0</v>
      </c>
      <c r="G153" s="18">
        <v>0</v>
      </c>
      <c r="H153" s="17">
        <f t="shared" si="79"/>
        <v>47000</v>
      </c>
      <c r="I153" s="43"/>
    </row>
    <row r="154" spans="1:9" s="13" customFormat="1" ht="12.75" x14ac:dyDescent="0.2">
      <c r="A154" s="3">
        <v>3223</v>
      </c>
      <c r="B154" s="16" t="s">
        <v>16</v>
      </c>
      <c r="C154" s="18">
        <v>837000</v>
      </c>
      <c r="D154" s="18">
        <v>0</v>
      </c>
      <c r="E154" s="18">
        <v>0</v>
      </c>
      <c r="F154" s="18">
        <v>300000</v>
      </c>
      <c r="G154" s="18">
        <v>0</v>
      </c>
      <c r="H154" s="17">
        <f t="shared" si="79"/>
        <v>537000</v>
      </c>
      <c r="I154" s="43"/>
    </row>
    <row r="155" spans="1:9" s="13" customFormat="1" ht="12.75" x14ac:dyDescent="0.2">
      <c r="A155" s="14">
        <v>323</v>
      </c>
      <c r="B155" s="5" t="s">
        <v>20</v>
      </c>
      <c r="C155" s="15">
        <f t="shared" ref="C155:H155" si="80">SUM(C156:C163)</f>
        <v>925000</v>
      </c>
      <c r="D155" s="15">
        <f t="shared" si="80"/>
        <v>0</v>
      </c>
      <c r="E155" s="15">
        <f t="shared" si="80"/>
        <v>0</v>
      </c>
      <c r="F155" s="15">
        <f t="shared" si="80"/>
        <v>80000</v>
      </c>
      <c r="G155" s="15">
        <f t="shared" si="80"/>
        <v>0</v>
      </c>
      <c r="H155" s="15">
        <f t="shared" si="80"/>
        <v>845000</v>
      </c>
      <c r="I155" s="43"/>
    </row>
    <row r="156" spans="1:9" s="13" customFormat="1" ht="12.75" x14ac:dyDescent="0.2">
      <c r="A156" s="3">
        <v>3231</v>
      </c>
      <c r="B156" s="16" t="s">
        <v>21</v>
      </c>
      <c r="C156" s="18">
        <v>133000</v>
      </c>
      <c r="D156" s="18">
        <v>0</v>
      </c>
      <c r="E156" s="18">
        <v>0</v>
      </c>
      <c r="F156" s="18">
        <v>0</v>
      </c>
      <c r="G156" s="18">
        <v>0</v>
      </c>
      <c r="H156" s="17">
        <f t="shared" ref="H156:H163" si="81">C156-D156+E156-F156+G156</f>
        <v>133000</v>
      </c>
      <c r="I156" s="43"/>
    </row>
    <row r="157" spans="1:9" s="13" customFormat="1" ht="12.75" x14ac:dyDescent="0.2">
      <c r="A157" s="3">
        <v>3232</v>
      </c>
      <c r="B157" s="16" t="s">
        <v>22</v>
      </c>
      <c r="C157" s="18">
        <v>50000</v>
      </c>
      <c r="D157" s="18">
        <v>0</v>
      </c>
      <c r="E157" s="18">
        <v>0</v>
      </c>
      <c r="F157" s="18">
        <v>0</v>
      </c>
      <c r="G157" s="18">
        <v>0</v>
      </c>
      <c r="H157" s="17">
        <f t="shared" si="81"/>
        <v>50000</v>
      </c>
      <c r="I157" s="43"/>
    </row>
    <row r="158" spans="1:9" s="13" customFormat="1" ht="12.75" x14ac:dyDescent="0.2">
      <c r="A158" s="3">
        <v>3233</v>
      </c>
      <c r="B158" s="16" t="s">
        <v>23</v>
      </c>
      <c r="C158" s="18">
        <v>80000</v>
      </c>
      <c r="D158" s="18">
        <v>0</v>
      </c>
      <c r="E158" s="18">
        <v>0</v>
      </c>
      <c r="F158" s="18">
        <v>80000</v>
      </c>
      <c r="G158" s="18">
        <v>0</v>
      </c>
      <c r="H158" s="17">
        <f t="shared" si="81"/>
        <v>0</v>
      </c>
      <c r="I158" s="43"/>
    </row>
    <row r="159" spans="1:9" s="13" customFormat="1" ht="12.75" x14ac:dyDescent="0.2">
      <c r="A159" s="3">
        <v>3234</v>
      </c>
      <c r="B159" s="16" t="s">
        <v>24</v>
      </c>
      <c r="C159" s="18">
        <v>115000</v>
      </c>
      <c r="D159" s="18">
        <v>0</v>
      </c>
      <c r="E159" s="18">
        <v>0</v>
      </c>
      <c r="F159" s="18">
        <v>0</v>
      </c>
      <c r="G159" s="18">
        <v>0</v>
      </c>
      <c r="H159" s="17">
        <f t="shared" ref="H159" si="82">C159-D159+E159-F159+G159</f>
        <v>115000</v>
      </c>
      <c r="I159" s="43"/>
    </row>
    <row r="160" spans="1:9" s="13" customFormat="1" ht="12.75" x14ac:dyDescent="0.2">
      <c r="A160" s="3">
        <v>3235</v>
      </c>
      <c r="B160" s="16" t="s">
        <v>25</v>
      </c>
      <c r="C160" s="18">
        <v>40000</v>
      </c>
      <c r="D160" s="18">
        <v>0</v>
      </c>
      <c r="E160" s="18">
        <v>0</v>
      </c>
      <c r="F160" s="18">
        <v>0</v>
      </c>
      <c r="G160" s="18">
        <v>0</v>
      </c>
      <c r="H160" s="17">
        <f t="shared" ref="H160" si="83">C160-D160+E160-F160+G160</f>
        <v>40000</v>
      </c>
      <c r="I160" s="43"/>
    </row>
    <row r="161" spans="1:9" s="13" customFormat="1" ht="12.75" x14ac:dyDescent="0.2">
      <c r="A161" s="3">
        <v>3236</v>
      </c>
      <c r="B161" s="16" t="s">
        <v>26</v>
      </c>
      <c r="C161" s="18">
        <v>11000</v>
      </c>
      <c r="D161" s="18">
        <v>0</v>
      </c>
      <c r="E161" s="18">
        <v>0</v>
      </c>
      <c r="F161" s="18">
        <v>0</v>
      </c>
      <c r="G161" s="18">
        <v>0</v>
      </c>
      <c r="H161" s="17">
        <f t="shared" si="81"/>
        <v>11000</v>
      </c>
      <c r="I161" s="43"/>
    </row>
    <row r="162" spans="1:9" s="13" customFormat="1" ht="12.75" x14ac:dyDescent="0.2">
      <c r="A162" s="3">
        <v>3237</v>
      </c>
      <c r="B162" s="16" t="s">
        <v>27</v>
      </c>
      <c r="C162" s="18">
        <v>36000</v>
      </c>
      <c r="D162" s="18">
        <v>0</v>
      </c>
      <c r="E162" s="18">
        <v>0</v>
      </c>
      <c r="F162" s="18">
        <v>0</v>
      </c>
      <c r="G162" s="18">
        <v>0</v>
      </c>
      <c r="H162" s="17">
        <f t="shared" ref="H162" si="84">C162-D162+E162-F162+G162</f>
        <v>36000</v>
      </c>
      <c r="I162" s="43"/>
    </row>
    <row r="163" spans="1:9" s="13" customFormat="1" ht="12.75" x14ac:dyDescent="0.2">
      <c r="A163" s="3">
        <v>3239</v>
      </c>
      <c r="B163" s="16" t="s">
        <v>28</v>
      </c>
      <c r="C163" s="18">
        <v>460000</v>
      </c>
      <c r="D163" s="18">
        <v>0</v>
      </c>
      <c r="E163" s="18">
        <v>0</v>
      </c>
      <c r="F163" s="18">
        <v>0</v>
      </c>
      <c r="G163" s="18">
        <v>0</v>
      </c>
      <c r="H163" s="17">
        <f t="shared" si="81"/>
        <v>460000</v>
      </c>
      <c r="I163" s="43"/>
    </row>
    <row r="164" spans="1:9" s="13" customFormat="1" ht="15" customHeight="1" x14ac:dyDescent="0.2">
      <c r="A164" s="26">
        <v>324</v>
      </c>
      <c r="B164" s="27" t="s">
        <v>29</v>
      </c>
      <c r="C164" s="15">
        <f>C165</f>
        <v>2000</v>
      </c>
      <c r="D164" s="15">
        <f t="shared" ref="D164:H164" si="85">D165</f>
        <v>0</v>
      </c>
      <c r="E164" s="15">
        <f t="shared" si="85"/>
        <v>0</v>
      </c>
      <c r="F164" s="15">
        <f t="shared" si="85"/>
        <v>0</v>
      </c>
      <c r="G164" s="15">
        <f t="shared" si="85"/>
        <v>0</v>
      </c>
      <c r="H164" s="15">
        <f t="shared" si="85"/>
        <v>2000</v>
      </c>
      <c r="I164" s="43"/>
    </row>
    <row r="165" spans="1:9" s="13" customFormat="1" ht="12.75" x14ac:dyDescent="0.2">
      <c r="A165" s="21">
        <v>3241</v>
      </c>
      <c r="B165" s="22" t="s">
        <v>29</v>
      </c>
      <c r="C165" s="18">
        <v>2000</v>
      </c>
      <c r="D165" s="18">
        <v>0</v>
      </c>
      <c r="E165" s="18">
        <v>0</v>
      </c>
      <c r="F165" s="18">
        <v>0</v>
      </c>
      <c r="G165" s="18">
        <v>0</v>
      </c>
      <c r="H165" s="17">
        <f t="shared" ref="H165" si="86">C165-D165+E165-F165+G165</f>
        <v>2000</v>
      </c>
      <c r="I165" s="43"/>
    </row>
    <row r="166" spans="1:9" s="13" customFormat="1" ht="12.75" x14ac:dyDescent="0.2">
      <c r="A166" s="14">
        <v>329</v>
      </c>
      <c r="B166" s="5" t="s">
        <v>30</v>
      </c>
      <c r="C166" s="19">
        <f>C167</f>
        <v>80000</v>
      </c>
      <c r="D166" s="19">
        <f t="shared" ref="D166:H166" si="87">D167</f>
        <v>0</v>
      </c>
      <c r="E166" s="19">
        <f t="shared" si="87"/>
        <v>0</v>
      </c>
      <c r="F166" s="19">
        <f t="shared" si="87"/>
        <v>0</v>
      </c>
      <c r="G166" s="19">
        <f t="shared" si="87"/>
        <v>0</v>
      </c>
      <c r="H166" s="19">
        <f t="shared" si="87"/>
        <v>80000</v>
      </c>
      <c r="I166" s="43"/>
    </row>
    <row r="167" spans="1:9" s="13" customFormat="1" ht="12.75" x14ac:dyDescent="0.2">
      <c r="A167" s="3">
        <v>3295</v>
      </c>
      <c r="B167" s="16" t="s">
        <v>35</v>
      </c>
      <c r="C167" s="18">
        <v>80000</v>
      </c>
      <c r="D167" s="18">
        <v>0</v>
      </c>
      <c r="E167" s="18">
        <v>0</v>
      </c>
      <c r="F167" s="18">
        <v>0</v>
      </c>
      <c r="G167" s="18">
        <v>0</v>
      </c>
      <c r="H167" s="17">
        <f t="shared" ref="H167" si="88">C167-D167+E167-F167+G167</f>
        <v>80000</v>
      </c>
      <c r="I167" s="43"/>
    </row>
    <row r="168" spans="1:9" s="13" customFormat="1" ht="12.75" x14ac:dyDescent="0.2">
      <c r="A168" s="14">
        <v>422</v>
      </c>
      <c r="B168" s="5" t="s">
        <v>41</v>
      </c>
      <c r="C168" s="19">
        <f t="shared" ref="C168:H168" si="89">SUM(C169:C169)</f>
        <v>110000</v>
      </c>
      <c r="D168" s="19">
        <f t="shared" si="89"/>
        <v>0</v>
      </c>
      <c r="E168" s="19">
        <f t="shared" si="89"/>
        <v>0</v>
      </c>
      <c r="F168" s="19">
        <f t="shared" si="89"/>
        <v>110000</v>
      </c>
      <c r="G168" s="19">
        <f t="shared" si="89"/>
        <v>0</v>
      </c>
      <c r="H168" s="19">
        <f t="shared" si="89"/>
        <v>0</v>
      </c>
      <c r="I168" s="43"/>
    </row>
    <row r="169" spans="1:9" s="13" customFormat="1" ht="12.75" x14ac:dyDescent="0.2">
      <c r="A169" s="3">
        <v>4223</v>
      </c>
      <c r="B169" s="16" t="s">
        <v>44</v>
      </c>
      <c r="C169" s="18">
        <v>110000</v>
      </c>
      <c r="D169" s="18">
        <v>0</v>
      </c>
      <c r="E169" s="18">
        <v>0</v>
      </c>
      <c r="F169" s="18">
        <v>110000</v>
      </c>
      <c r="G169" s="18">
        <v>0</v>
      </c>
      <c r="H169" s="17">
        <f t="shared" ref="H169" si="90">C169-D169+E169-F169+G169</f>
        <v>0</v>
      </c>
      <c r="I169" s="43"/>
    </row>
    <row r="170" spans="1:9" s="39" customFormat="1" ht="24" customHeight="1" x14ac:dyDescent="0.2">
      <c r="A170" s="25" t="s">
        <v>106</v>
      </c>
      <c r="B170" s="11" t="s">
        <v>107</v>
      </c>
      <c r="C170" s="12">
        <f>C171</f>
        <v>231030302</v>
      </c>
      <c r="D170" s="12">
        <f t="shared" ref="D170:H172" si="91">D171</f>
        <v>0</v>
      </c>
      <c r="E170" s="12">
        <f t="shared" si="91"/>
        <v>0</v>
      </c>
      <c r="F170" s="12">
        <f t="shared" si="91"/>
        <v>0</v>
      </c>
      <c r="G170" s="12">
        <f t="shared" si="91"/>
        <v>0</v>
      </c>
      <c r="H170" s="12">
        <f t="shared" si="91"/>
        <v>231030302</v>
      </c>
      <c r="I170" s="43"/>
    </row>
    <row r="171" spans="1:9" s="39" customFormat="1" ht="18" customHeight="1" x14ac:dyDescent="0.2">
      <c r="A171" s="76" t="s">
        <v>0</v>
      </c>
      <c r="B171" s="76"/>
      <c r="C171" s="30">
        <f>C172</f>
        <v>231030302</v>
      </c>
      <c r="D171" s="30">
        <f t="shared" si="91"/>
        <v>0</v>
      </c>
      <c r="E171" s="30">
        <f t="shared" si="91"/>
        <v>0</v>
      </c>
      <c r="F171" s="30">
        <f t="shared" si="91"/>
        <v>0</v>
      </c>
      <c r="G171" s="30">
        <f t="shared" si="91"/>
        <v>0</v>
      </c>
      <c r="H171" s="30">
        <f t="shared" si="91"/>
        <v>231030302</v>
      </c>
      <c r="I171" s="43"/>
    </row>
    <row r="172" spans="1:9" s="39" customFormat="1" ht="12.75" x14ac:dyDescent="0.2">
      <c r="A172" s="26">
        <v>363</v>
      </c>
      <c r="B172" s="27" t="s">
        <v>108</v>
      </c>
      <c r="C172" s="19">
        <f>C173</f>
        <v>231030302</v>
      </c>
      <c r="D172" s="19">
        <f t="shared" si="91"/>
        <v>0</v>
      </c>
      <c r="E172" s="19">
        <f t="shared" si="91"/>
        <v>0</v>
      </c>
      <c r="F172" s="19">
        <f t="shared" si="91"/>
        <v>0</v>
      </c>
      <c r="G172" s="19">
        <f t="shared" si="91"/>
        <v>0</v>
      </c>
      <c r="H172" s="19">
        <f t="shared" si="91"/>
        <v>231030302</v>
      </c>
      <c r="I172" s="43"/>
    </row>
    <row r="173" spans="1:9" s="39" customFormat="1" ht="12.75" x14ac:dyDescent="0.2">
      <c r="A173" s="21">
        <v>3631</v>
      </c>
      <c r="B173" s="22" t="s">
        <v>109</v>
      </c>
      <c r="C173" s="17">
        <v>231030302</v>
      </c>
      <c r="D173" s="18">
        <v>0</v>
      </c>
      <c r="E173" s="17">
        <v>0</v>
      </c>
      <c r="F173" s="17">
        <v>0</v>
      </c>
      <c r="G173" s="17">
        <v>0</v>
      </c>
      <c r="H173" s="17">
        <f t="shared" ref="H173" si="92">C173-D173+E173-F173+G173</f>
        <v>231030302</v>
      </c>
      <c r="I173" s="43"/>
    </row>
    <row r="174" spans="1:9" s="13" customFormat="1" ht="24" customHeight="1" x14ac:dyDescent="0.2">
      <c r="A174" s="25" t="s">
        <v>81</v>
      </c>
      <c r="B174" s="11" t="s">
        <v>82</v>
      </c>
      <c r="C174" s="12">
        <f>C175</f>
        <v>765000</v>
      </c>
      <c r="D174" s="12">
        <f t="shared" ref="D174:H174" si="93">D175</f>
        <v>30000</v>
      </c>
      <c r="E174" s="12">
        <f t="shared" si="93"/>
        <v>30000</v>
      </c>
      <c r="F174" s="12">
        <f t="shared" si="93"/>
        <v>47500</v>
      </c>
      <c r="G174" s="12">
        <f t="shared" si="93"/>
        <v>0</v>
      </c>
      <c r="H174" s="12">
        <f t="shared" si="93"/>
        <v>717500</v>
      </c>
      <c r="I174" s="43"/>
    </row>
    <row r="175" spans="1:9" s="13" customFormat="1" ht="18" customHeight="1" x14ac:dyDescent="0.2">
      <c r="A175" s="76" t="s">
        <v>0</v>
      </c>
      <c r="B175" s="76"/>
      <c r="C175" s="30">
        <f>C176+C178+C180</f>
        <v>765000</v>
      </c>
      <c r="D175" s="30">
        <f t="shared" ref="D175:H175" si="94">D176+D178+D180</f>
        <v>30000</v>
      </c>
      <c r="E175" s="30">
        <f t="shared" si="94"/>
        <v>30000</v>
      </c>
      <c r="F175" s="30">
        <f t="shared" si="94"/>
        <v>47500</v>
      </c>
      <c r="G175" s="30">
        <f t="shared" si="94"/>
        <v>0</v>
      </c>
      <c r="H175" s="30">
        <f t="shared" si="94"/>
        <v>717500</v>
      </c>
      <c r="I175" s="43"/>
    </row>
    <row r="176" spans="1:9" s="13" customFormat="1" ht="12.75" x14ac:dyDescent="0.2">
      <c r="A176" s="26">
        <v>323</v>
      </c>
      <c r="B176" s="5" t="s">
        <v>69</v>
      </c>
      <c r="C176" s="19">
        <f>C177</f>
        <v>475000</v>
      </c>
      <c r="D176" s="19">
        <f t="shared" ref="D176:H176" si="95">D177</f>
        <v>0</v>
      </c>
      <c r="E176" s="19">
        <f t="shared" si="95"/>
        <v>0</v>
      </c>
      <c r="F176" s="19">
        <f t="shared" si="95"/>
        <v>0</v>
      </c>
      <c r="G176" s="19">
        <f t="shared" si="95"/>
        <v>0</v>
      </c>
      <c r="H176" s="19">
        <f t="shared" si="95"/>
        <v>475000</v>
      </c>
      <c r="I176" s="43"/>
    </row>
    <row r="177" spans="1:9" s="13" customFormat="1" ht="12.75" x14ac:dyDescent="0.2">
      <c r="A177" s="21">
        <v>3238</v>
      </c>
      <c r="B177" s="22" t="s">
        <v>63</v>
      </c>
      <c r="C177" s="17">
        <v>475000</v>
      </c>
      <c r="D177" s="18">
        <v>0</v>
      </c>
      <c r="E177" s="18">
        <v>0</v>
      </c>
      <c r="F177" s="18">
        <v>0</v>
      </c>
      <c r="G177" s="18">
        <v>0</v>
      </c>
      <c r="H177" s="17">
        <f t="shared" ref="H177" si="96">C177-D177+E177-F177+G177</f>
        <v>475000</v>
      </c>
      <c r="I177" s="43"/>
    </row>
    <row r="178" spans="1:9" s="13" customFormat="1" ht="12.75" x14ac:dyDescent="0.2">
      <c r="A178" s="26">
        <v>412</v>
      </c>
      <c r="B178" s="5" t="s">
        <v>75</v>
      </c>
      <c r="C178" s="15">
        <f>C179</f>
        <v>30000</v>
      </c>
      <c r="D178" s="15">
        <f t="shared" ref="D178:H178" si="97">D179</f>
        <v>0</v>
      </c>
      <c r="E178" s="15">
        <f t="shared" si="97"/>
        <v>30000</v>
      </c>
      <c r="F178" s="15">
        <f t="shared" si="97"/>
        <v>0</v>
      </c>
      <c r="G178" s="15">
        <f t="shared" si="97"/>
        <v>0</v>
      </c>
      <c r="H178" s="15">
        <f t="shared" si="97"/>
        <v>60000</v>
      </c>
      <c r="I178" s="43"/>
    </row>
    <row r="179" spans="1:9" s="13" customFormat="1" ht="12.75" x14ac:dyDescent="0.2">
      <c r="A179" s="21">
        <v>4123</v>
      </c>
      <c r="B179" s="22" t="s">
        <v>78</v>
      </c>
      <c r="C179" s="17">
        <v>30000</v>
      </c>
      <c r="D179" s="17">
        <v>0</v>
      </c>
      <c r="E179" s="18">
        <v>30000</v>
      </c>
      <c r="F179" s="18">
        <v>0</v>
      </c>
      <c r="G179" s="18">
        <v>0</v>
      </c>
      <c r="H179" s="17">
        <f t="shared" ref="H179" si="98">C179-D179+E179-F179+G179</f>
        <v>60000</v>
      </c>
      <c r="I179" s="43"/>
    </row>
    <row r="180" spans="1:9" s="13" customFormat="1" ht="12.75" x14ac:dyDescent="0.2">
      <c r="A180" s="26">
        <v>422</v>
      </c>
      <c r="B180" s="27" t="s">
        <v>41</v>
      </c>
      <c r="C180" s="15">
        <f>C181</f>
        <v>260000</v>
      </c>
      <c r="D180" s="15">
        <f t="shared" ref="D180:H180" si="99">D181</f>
        <v>30000</v>
      </c>
      <c r="E180" s="15">
        <f t="shared" si="99"/>
        <v>0</v>
      </c>
      <c r="F180" s="15">
        <f t="shared" si="99"/>
        <v>47500</v>
      </c>
      <c r="G180" s="15">
        <f t="shared" si="99"/>
        <v>0</v>
      </c>
      <c r="H180" s="15">
        <f t="shared" si="99"/>
        <v>182500</v>
      </c>
      <c r="I180" s="43"/>
    </row>
    <row r="181" spans="1:9" s="13" customFormat="1" ht="12.75" x14ac:dyDescent="0.2">
      <c r="A181" s="21">
        <v>4221</v>
      </c>
      <c r="B181" s="22" t="s">
        <v>42</v>
      </c>
      <c r="C181" s="17">
        <v>260000</v>
      </c>
      <c r="D181" s="18">
        <v>30000</v>
      </c>
      <c r="E181" s="18">
        <v>0</v>
      </c>
      <c r="F181" s="18">
        <v>47500</v>
      </c>
      <c r="G181" s="18">
        <v>0</v>
      </c>
      <c r="H181" s="17">
        <f t="shared" ref="H181" si="100">C181-D181+E181-F181+G181</f>
        <v>182500</v>
      </c>
      <c r="I181" s="43"/>
    </row>
    <row r="182" spans="1:9" s="13" customFormat="1" ht="29.25" customHeight="1" x14ac:dyDescent="0.2">
      <c r="A182" s="41" t="s">
        <v>110</v>
      </c>
      <c r="B182" s="11" t="s">
        <v>142</v>
      </c>
      <c r="C182" s="12">
        <f>C183</f>
        <v>25000000</v>
      </c>
      <c r="D182" s="12">
        <f t="shared" ref="D182:H182" si="101">D183</f>
        <v>0</v>
      </c>
      <c r="E182" s="12">
        <f t="shared" si="101"/>
        <v>0</v>
      </c>
      <c r="F182" s="12">
        <f t="shared" si="101"/>
        <v>1150000</v>
      </c>
      <c r="G182" s="12">
        <f t="shared" si="101"/>
        <v>0</v>
      </c>
      <c r="H182" s="12">
        <f t="shared" si="101"/>
        <v>23850000</v>
      </c>
      <c r="I182" s="43"/>
    </row>
    <row r="183" spans="1:9" s="13" customFormat="1" ht="18" customHeight="1" x14ac:dyDescent="0.2">
      <c r="A183" s="76" t="s">
        <v>0</v>
      </c>
      <c r="B183" s="76"/>
      <c r="C183" s="30">
        <f>C184+C187+C194+C200+C202+C204+C206+C208+C212</f>
        <v>25000000</v>
      </c>
      <c r="D183" s="30">
        <f t="shared" ref="D183:G183" si="102">D184+D187+D194+D200+D202+D204+D206+D208+D212</f>
        <v>0</v>
      </c>
      <c r="E183" s="30">
        <f t="shared" si="102"/>
        <v>0</v>
      </c>
      <c r="F183" s="30">
        <f t="shared" si="102"/>
        <v>1150000</v>
      </c>
      <c r="G183" s="30">
        <f t="shared" si="102"/>
        <v>0</v>
      </c>
      <c r="H183" s="30">
        <f>H184+H187+H194+H200+H202+H204+H206+H208+H212</f>
        <v>23850000</v>
      </c>
      <c r="I183" s="43"/>
    </row>
    <row r="184" spans="1:9" s="13" customFormat="1" ht="12.75" x14ac:dyDescent="0.2">
      <c r="A184" s="14">
        <v>321</v>
      </c>
      <c r="B184" s="5" t="s">
        <v>9</v>
      </c>
      <c r="C184" s="15">
        <f t="shared" ref="C184:H184" si="103">SUM(C185:C186)</f>
        <v>430000</v>
      </c>
      <c r="D184" s="15">
        <f t="shared" si="103"/>
        <v>0</v>
      </c>
      <c r="E184" s="15">
        <f t="shared" si="103"/>
        <v>0</v>
      </c>
      <c r="F184" s="15">
        <f t="shared" si="103"/>
        <v>0</v>
      </c>
      <c r="G184" s="15">
        <f t="shared" si="103"/>
        <v>0</v>
      </c>
      <c r="H184" s="15">
        <f t="shared" si="103"/>
        <v>430000</v>
      </c>
      <c r="I184" s="43"/>
    </row>
    <row r="185" spans="1:9" s="13" customFormat="1" ht="12.75" x14ac:dyDescent="0.2">
      <c r="A185" s="3">
        <v>3211</v>
      </c>
      <c r="B185" s="16" t="s">
        <v>10</v>
      </c>
      <c r="C185" s="17">
        <v>80000</v>
      </c>
      <c r="D185" s="17">
        <v>0</v>
      </c>
      <c r="E185" s="18">
        <v>0</v>
      </c>
      <c r="F185" s="18">
        <v>0</v>
      </c>
      <c r="G185" s="18">
        <v>0</v>
      </c>
      <c r="H185" s="17">
        <f t="shared" ref="H185:H186" si="104">C185-D185+E185-F185+G185</f>
        <v>80000</v>
      </c>
      <c r="I185" s="43"/>
    </row>
    <row r="186" spans="1:9" s="13" customFormat="1" ht="12.75" x14ac:dyDescent="0.2">
      <c r="A186" s="3">
        <v>3212</v>
      </c>
      <c r="B186" s="16" t="s">
        <v>11</v>
      </c>
      <c r="C186" s="17">
        <v>350000</v>
      </c>
      <c r="D186" s="17">
        <v>0</v>
      </c>
      <c r="E186" s="18">
        <v>0</v>
      </c>
      <c r="F186" s="18">
        <v>0</v>
      </c>
      <c r="G186" s="18">
        <v>0</v>
      </c>
      <c r="H186" s="17">
        <f t="shared" si="104"/>
        <v>350000</v>
      </c>
      <c r="I186" s="43"/>
    </row>
    <row r="187" spans="1:9" s="13" customFormat="1" ht="12.75" x14ac:dyDescent="0.2">
      <c r="A187" s="14">
        <v>322</v>
      </c>
      <c r="B187" s="5" t="s">
        <v>13</v>
      </c>
      <c r="C187" s="15">
        <f>SUM(C188:C193)</f>
        <v>2860000</v>
      </c>
      <c r="D187" s="15">
        <f t="shared" ref="D187:H187" si="105">SUM(D188:D193)</f>
        <v>0</v>
      </c>
      <c r="E187" s="15">
        <f t="shared" si="105"/>
        <v>0</v>
      </c>
      <c r="F187" s="15">
        <f t="shared" si="105"/>
        <v>0</v>
      </c>
      <c r="G187" s="15">
        <f t="shared" si="105"/>
        <v>0</v>
      </c>
      <c r="H187" s="15">
        <f t="shared" si="105"/>
        <v>2860000</v>
      </c>
      <c r="I187" s="43"/>
    </row>
    <row r="188" spans="1:9" s="13" customFormat="1" ht="12.75" x14ac:dyDescent="0.2">
      <c r="A188" s="3">
        <v>3221</v>
      </c>
      <c r="B188" s="16" t="s">
        <v>14</v>
      </c>
      <c r="C188" s="17">
        <v>30000</v>
      </c>
      <c r="D188" s="18">
        <v>0</v>
      </c>
      <c r="E188" s="18">
        <v>0</v>
      </c>
      <c r="F188" s="18">
        <v>0</v>
      </c>
      <c r="G188" s="18">
        <v>0</v>
      </c>
      <c r="H188" s="17">
        <f t="shared" ref="H188" si="106">C188-D188+E188-F188+G188</f>
        <v>30000</v>
      </c>
      <c r="I188" s="43"/>
    </row>
    <row r="189" spans="1:9" s="13" customFormat="1" ht="12.75" x14ac:dyDescent="0.2">
      <c r="A189" s="3">
        <v>3222</v>
      </c>
      <c r="B189" s="16" t="s">
        <v>99</v>
      </c>
      <c r="C189" s="17">
        <v>580000</v>
      </c>
      <c r="D189" s="18">
        <v>0</v>
      </c>
      <c r="E189" s="18">
        <v>0</v>
      </c>
      <c r="F189" s="18">
        <v>0</v>
      </c>
      <c r="G189" s="18">
        <v>0</v>
      </c>
      <c r="H189" s="17">
        <f t="shared" ref="H189:H193" si="107">C189-D189+E189-F189+G189</f>
        <v>580000</v>
      </c>
      <c r="I189" s="43"/>
    </row>
    <row r="190" spans="1:9" s="13" customFormat="1" ht="12.75" x14ac:dyDescent="0.2">
      <c r="A190" s="3">
        <v>3223</v>
      </c>
      <c r="B190" s="16" t="s">
        <v>16</v>
      </c>
      <c r="C190" s="17">
        <v>150000</v>
      </c>
      <c r="D190" s="18">
        <v>0</v>
      </c>
      <c r="E190" s="18">
        <v>0</v>
      </c>
      <c r="F190" s="18">
        <v>0</v>
      </c>
      <c r="G190" s="18">
        <v>0</v>
      </c>
      <c r="H190" s="17">
        <f t="shared" si="107"/>
        <v>150000</v>
      </c>
      <c r="I190" s="43"/>
    </row>
    <row r="191" spans="1:9" s="13" customFormat="1" ht="12.75" x14ac:dyDescent="0.2">
      <c r="A191" s="3">
        <v>3224</v>
      </c>
      <c r="B191" s="16" t="s">
        <v>17</v>
      </c>
      <c r="C191" s="17">
        <v>100000</v>
      </c>
      <c r="D191" s="18">
        <v>0</v>
      </c>
      <c r="E191" s="18">
        <v>0</v>
      </c>
      <c r="F191" s="18">
        <v>0</v>
      </c>
      <c r="G191" s="18">
        <v>0</v>
      </c>
      <c r="H191" s="17">
        <f t="shared" si="107"/>
        <v>100000</v>
      </c>
      <c r="I191" s="43"/>
    </row>
    <row r="192" spans="1:9" s="13" customFormat="1" ht="12.75" x14ac:dyDescent="0.2">
      <c r="A192" s="3">
        <v>3225</v>
      </c>
      <c r="B192" s="16" t="s">
        <v>18</v>
      </c>
      <c r="C192" s="17">
        <v>500000</v>
      </c>
      <c r="D192" s="17">
        <v>0</v>
      </c>
      <c r="E192" s="18">
        <v>0</v>
      </c>
      <c r="F192" s="18">
        <v>0</v>
      </c>
      <c r="G192" s="18">
        <v>0</v>
      </c>
      <c r="H192" s="17">
        <f t="shared" si="107"/>
        <v>500000</v>
      </c>
      <c r="I192" s="43"/>
    </row>
    <row r="193" spans="1:9" s="13" customFormat="1" ht="12.75" x14ac:dyDescent="0.2">
      <c r="A193" s="3">
        <v>3227</v>
      </c>
      <c r="B193" s="16" t="s">
        <v>19</v>
      </c>
      <c r="C193" s="17">
        <v>1500000</v>
      </c>
      <c r="D193" s="17">
        <v>0</v>
      </c>
      <c r="E193" s="18">
        <v>0</v>
      </c>
      <c r="F193" s="18">
        <v>0</v>
      </c>
      <c r="G193" s="18">
        <v>0</v>
      </c>
      <c r="H193" s="17">
        <f t="shared" si="107"/>
        <v>1500000</v>
      </c>
      <c r="I193" s="43"/>
    </row>
    <row r="194" spans="1:9" s="13" customFormat="1" ht="12.75" x14ac:dyDescent="0.2">
      <c r="A194" s="14">
        <v>323</v>
      </c>
      <c r="B194" s="5" t="s">
        <v>20</v>
      </c>
      <c r="C194" s="15">
        <f t="shared" ref="C194:H194" si="108">SUM(C195:C199)</f>
        <v>1180000</v>
      </c>
      <c r="D194" s="15">
        <f t="shared" si="108"/>
        <v>0</v>
      </c>
      <c r="E194" s="15">
        <f t="shared" si="108"/>
        <v>0</v>
      </c>
      <c r="F194" s="15">
        <f t="shared" si="108"/>
        <v>150000</v>
      </c>
      <c r="G194" s="15">
        <f t="shared" si="108"/>
        <v>0</v>
      </c>
      <c r="H194" s="15">
        <f t="shared" si="108"/>
        <v>1030000</v>
      </c>
      <c r="I194" s="43"/>
    </row>
    <row r="195" spans="1:9" s="13" customFormat="1" ht="12.75" x14ac:dyDescent="0.2">
      <c r="A195" s="3">
        <v>3231</v>
      </c>
      <c r="B195" s="16" t="s">
        <v>21</v>
      </c>
      <c r="C195" s="17">
        <v>150000</v>
      </c>
      <c r="D195" s="17">
        <v>0</v>
      </c>
      <c r="E195" s="18">
        <v>0</v>
      </c>
      <c r="F195" s="18">
        <v>0</v>
      </c>
      <c r="G195" s="18">
        <v>0</v>
      </c>
      <c r="H195" s="17">
        <f t="shared" ref="H195:H199" si="109">C195-D195+E195-F195+G195</f>
        <v>150000</v>
      </c>
      <c r="I195" s="43"/>
    </row>
    <row r="196" spans="1:9" s="13" customFormat="1" ht="12.75" x14ac:dyDescent="0.2">
      <c r="A196" s="3">
        <v>3232</v>
      </c>
      <c r="B196" s="16" t="s">
        <v>22</v>
      </c>
      <c r="C196" s="17">
        <v>590000</v>
      </c>
      <c r="D196" s="18">
        <v>0</v>
      </c>
      <c r="E196" s="18">
        <v>0</v>
      </c>
      <c r="F196" s="18">
        <v>0</v>
      </c>
      <c r="G196" s="18">
        <v>0</v>
      </c>
      <c r="H196" s="17">
        <f t="shared" si="109"/>
        <v>590000</v>
      </c>
      <c r="I196" s="43"/>
    </row>
    <row r="197" spans="1:9" s="13" customFormat="1" ht="12.75" x14ac:dyDescent="0.2">
      <c r="A197" s="3">
        <v>3233</v>
      </c>
      <c r="B197" s="16" t="s">
        <v>23</v>
      </c>
      <c r="C197" s="18">
        <v>180000</v>
      </c>
      <c r="D197" s="18">
        <v>0</v>
      </c>
      <c r="E197" s="18">
        <v>0</v>
      </c>
      <c r="F197" s="18">
        <v>150000</v>
      </c>
      <c r="G197" s="18">
        <v>0</v>
      </c>
      <c r="H197" s="17">
        <f t="shared" si="109"/>
        <v>30000</v>
      </c>
      <c r="I197" s="43"/>
    </row>
    <row r="198" spans="1:9" s="13" customFormat="1" ht="12.75" x14ac:dyDescent="0.2">
      <c r="A198" s="3">
        <v>3235</v>
      </c>
      <c r="B198" s="16" t="s">
        <v>25</v>
      </c>
      <c r="C198" s="18">
        <v>70000</v>
      </c>
      <c r="D198" s="18">
        <v>0</v>
      </c>
      <c r="E198" s="18">
        <v>0</v>
      </c>
      <c r="F198" s="18">
        <v>0</v>
      </c>
      <c r="G198" s="18">
        <v>0</v>
      </c>
      <c r="H198" s="17">
        <f t="shared" si="109"/>
        <v>70000</v>
      </c>
      <c r="I198" s="43"/>
    </row>
    <row r="199" spans="1:9" s="13" customFormat="1" ht="12.75" x14ac:dyDescent="0.2">
      <c r="A199" s="3">
        <v>3239</v>
      </c>
      <c r="B199" s="16" t="s">
        <v>28</v>
      </c>
      <c r="C199" s="18">
        <v>190000</v>
      </c>
      <c r="D199" s="18">
        <v>0</v>
      </c>
      <c r="E199" s="18">
        <v>0</v>
      </c>
      <c r="F199" s="18">
        <v>0</v>
      </c>
      <c r="G199" s="18">
        <v>0</v>
      </c>
      <c r="H199" s="17">
        <f t="shared" si="109"/>
        <v>190000</v>
      </c>
      <c r="I199" s="43"/>
    </row>
    <row r="200" spans="1:9" s="13" customFormat="1" ht="12.75" customHeight="1" x14ac:dyDescent="0.2">
      <c r="A200" s="14">
        <v>324</v>
      </c>
      <c r="B200" s="5" t="s">
        <v>29</v>
      </c>
      <c r="C200" s="19">
        <f>C201</f>
        <v>1900000</v>
      </c>
      <c r="D200" s="19">
        <f t="shared" ref="D200:H200" si="110">D201</f>
        <v>0</v>
      </c>
      <c r="E200" s="19">
        <f t="shared" si="110"/>
        <v>0</v>
      </c>
      <c r="F200" s="19">
        <f t="shared" si="110"/>
        <v>0</v>
      </c>
      <c r="G200" s="19">
        <f t="shared" si="110"/>
        <v>0</v>
      </c>
      <c r="H200" s="19">
        <f t="shared" si="110"/>
        <v>1900000</v>
      </c>
      <c r="I200" s="43"/>
    </row>
    <row r="201" spans="1:9" s="13" customFormat="1" ht="12.75" x14ac:dyDescent="0.2">
      <c r="A201" s="3">
        <v>3241</v>
      </c>
      <c r="B201" s="16" t="s">
        <v>29</v>
      </c>
      <c r="C201" s="17">
        <v>1900000</v>
      </c>
      <c r="D201" s="18">
        <v>0</v>
      </c>
      <c r="E201" s="18">
        <v>0</v>
      </c>
      <c r="F201" s="18">
        <v>0</v>
      </c>
      <c r="G201" s="18">
        <v>0</v>
      </c>
      <c r="H201" s="17">
        <f t="shared" ref="H201" si="111">C201-D201+E201-F201+G201</f>
        <v>1900000</v>
      </c>
      <c r="I201" s="43"/>
    </row>
    <row r="202" spans="1:9" s="13" customFormat="1" ht="12.75" x14ac:dyDescent="0.2">
      <c r="A202" s="14">
        <v>329</v>
      </c>
      <c r="B202" s="5" t="s">
        <v>30</v>
      </c>
      <c r="C202" s="19">
        <f t="shared" ref="C202:H202" si="112">SUM(C203:C203)</f>
        <v>80000</v>
      </c>
      <c r="D202" s="19">
        <f t="shared" si="112"/>
        <v>0</v>
      </c>
      <c r="E202" s="19">
        <f t="shared" si="112"/>
        <v>0</v>
      </c>
      <c r="F202" s="19">
        <f t="shared" si="112"/>
        <v>0</v>
      </c>
      <c r="G202" s="19">
        <f t="shared" si="112"/>
        <v>0</v>
      </c>
      <c r="H202" s="19">
        <f t="shared" si="112"/>
        <v>80000</v>
      </c>
      <c r="I202" s="43"/>
    </row>
    <row r="203" spans="1:9" s="13" customFormat="1" ht="12.75" x14ac:dyDescent="0.2">
      <c r="A203" s="3">
        <v>3292</v>
      </c>
      <c r="B203" s="16" t="s">
        <v>32</v>
      </c>
      <c r="C203" s="18">
        <v>80000</v>
      </c>
      <c r="D203" s="18">
        <v>0</v>
      </c>
      <c r="E203" s="18">
        <v>0</v>
      </c>
      <c r="F203" s="18">
        <v>0</v>
      </c>
      <c r="G203" s="18">
        <v>0</v>
      </c>
      <c r="H203" s="17">
        <f t="shared" ref="H203" si="113">C203-D203+E203-F203+G203</f>
        <v>80000</v>
      </c>
      <c r="I203" s="43"/>
    </row>
    <row r="204" spans="1:9" s="13" customFormat="1" ht="12.75" x14ac:dyDescent="0.2">
      <c r="A204" s="14">
        <v>366</v>
      </c>
      <c r="B204" s="16" t="s">
        <v>111</v>
      </c>
      <c r="C204" s="32">
        <f>C205</f>
        <v>1400000</v>
      </c>
      <c r="D204" s="32">
        <f t="shared" ref="D204:H204" si="114">D205</f>
        <v>0</v>
      </c>
      <c r="E204" s="32">
        <f t="shared" si="114"/>
        <v>0</v>
      </c>
      <c r="F204" s="32">
        <f t="shared" si="114"/>
        <v>0</v>
      </c>
      <c r="G204" s="32">
        <f t="shared" si="114"/>
        <v>0</v>
      </c>
      <c r="H204" s="32">
        <f t="shared" si="114"/>
        <v>1400000</v>
      </c>
      <c r="I204" s="43"/>
    </row>
    <row r="205" spans="1:9" s="13" customFormat="1" ht="25.5" x14ac:dyDescent="0.2">
      <c r="A205" s="3">
        <v>3661</v>
      </c>
      <c r="B205" s="16" t="s">
        <v>112</v>
      </c>
      <c r="C205" s="18">
        <v>1400000</v>
      </c>
      <c r="D205" s="17">
        <v>0</v>
      </c>
      <c r="E205" s="17">
        <v>0</v>
      </c>
      <c r="F205" s="17">
        <v>0</v>
      </c>
      <c r="G205" s="17"/>
      <c r="H205" s="17">
        <f t="shared" ref="H205" si="115">C205-D205+E205-F205+G205</f>
        <v>1400000</v>
      </c>
      <c r="I205" s="43"/>
    </row>
    <row r="206" spans="1:9" s="13" customFormat="1" ht="12.75" x14ac:dyDescent="0.2">
      <c r="A206" s="14">
        <v>381</v>
      </c>
      <c r="B206" s="5" t="s">
        <v>70</v>
      </c>
      <c r="C206" s="19">
        <f>C207</f>
        <v>15400000</v>
      </c>
      <c r="D206" s="15">
        <f t="shared" ref="D206:H206" si="116">D207</f>
        <v>0</v>
      </c>
      <c r="E206" s="15">
        <f t="shared" si="116"/>
        <v>0</v>
      </c>
      <c r="F206" s="15">
        <f t="shared" si="116"/>
        <v>0</v>
      </c>
      <c r="G206" s="15">
        <f t="shared" si="116"/>
        <v>0</v>
      </c>
      <c r="H206" s="15">
        <f t="shared" si="116"/>
        <v>15400000</v>
      </c>
      <c r="I206" s="43"/>
    </row>
    <row r="207" spans="1:9" s="13" customFormat="1" ht="12.75" x14ac:dyDescent="0.2">
      <c r="A207" s="3">
        <v>3811</v>
      </c>
      <c r="B207" s="16" t="s">
        <v>39</v>
      </c>
      <c r="C207" s="18">
        <v>15400000</v>
      </c>
      <c r="D207" s="17">
        <v>0</v>
      </c>
      <c r="E207" s="17">
        <v>0</v>
      </c>
      <c r="F207" s="17">
        <v>0</v>
      </c>
      <c r="G207" s="17"/>
      <c r="H207" s="17">
        <f t="shared" ref="H207" si="117">C207-D207+E207-F207+G207</f>
        <v>15400000</v>
      </c>
      <c r="I207" s="43"/>
    </row>
    <row r="208" spans="1:9" s="13" customFormat="1" ht="12.75" x14ac:dyDescent="0.2">
      <c r="A208" s="44">
        <v>422</v>
      </c>
      <c r="B208" s="5" t="s">
        <v>41</v>
      </c>
      <c r="C208" s="19">
        <f t="shared" ref="C208:H208" si="118">SUM(C209:C211)</f>
        <v>750000</v>
      </c>
      <c r="D208" s="19">
        <f t="shared" si="118"/>
        <v>0</v>
      </c>
      <c r="E208" s="19">
        <f t="shared" si="118"/>
        <v>0</v>
      </c>
      <c r="F208" s="19">
        <f t="shared" si="118"/>
        <v>0</v>
      </c>
      <c r="G208" s="19">
        <f t="shared" si="118"/>
        <v>0</v>
      </c>
      <c r="H208" s="19">
        <f t="shared" si="118"/>
        <v>750000</v>
      </c>
      <c r="I208" s="43"/>
    </row>
    <row r="209" spans="1:9" s="13" customFormat="1" ht="12.75" x14ac:dyDescent="0.2">
      <c r="A209" s="3">
        <v>4222</v>
      </c>
      <c r="B209" s="16" t="s">
        <v>43</v>
      </c>
      <c r="C209" s="18">
        <v>200000</v>
      </c>
      <c r="D209" s="18">
        <v>0</v>
      </c>
      <c r="E209" s="18">
        <v>0</v>
      </c>
      <c r="F209" s="18">
        <v>0</v>
      </c>
      <c r="G209" s="18">
        <v>0</v>
      </c>
      <c r="H209" s="17">
        <f t="shared" ref="H209:H211" si="119">C209-D209+E209-F209+G209</f>
        <v>200000</v>
      </c>
      <c r="I209" s="43"/>
    </row>
    <row r="210" spans="1:9" s="13" customFormat="1" ht="12.75" x14ac:dyDescent="0.2">
      <c r="A210" s="3">
        <v>4223</v>
      </c>
      <c r="B210" s="16" t="s">
        <v>44</v>
      </c>
      <c r="C210" s="18">
        <v>500000</v>
      </c>
      <c r="D210" s="18">
        <v>0</v>
      </c>
      <c r="E210" s="18">
        <v>0</v>
      </c>
      <c r="F210" s="18">
        <v>0</v>
      </c>
      <c r="G210" s="18">
        <v>0</v>
      </c>
      <c r="H210" s="17">
        <f t="shared" si="119"/>
        <v>500000</v>
      </c>
      <c r="I210" s="43"/>
    </row>
    <row r="211" spans="1:9" s="13" customFormat="1" ht="12.75" x14ac:dyDescent="0.2">
      <c r="A211" s="3">
        <v>4227</v>
      </c>
      <c r="B211" s="16" t="s">
        <v>45</v>
      </c>
      <c r="C211" s="18">
        <v>50000</v>
      </c>
      <c r="D211" s="18">
        <v>0</v>
      </c>
      <c r="E211" s="18">
        <v>0</v>
      </c>
      <c r="F211" s="18">
        <v>0</v>
      </c>
      <c r="G211" s="18">
        <v>0</v>
      </c>
      <c r="H211" s="17">
        <f t="shared" si="119"/>
        <v>50000</v>
      </c>
      <c r="I211" s="43"/>
    </row>
    <row r="212" spans="1:9" s="13" customFormat="1" ht="12.75" x14ac:dyDescent="0.2">
      <c r="A212" s="44">
        <v>423</v>
      </c>
      <c r="B212" s="5" t="s">
        <v>46</v>
      </c>
      <c r="C212" s="19">
        <f>SUM(C213)</f>
        <v>1000000</v>
      </c>
      <c r="D212" s="19">
        <f t="shared" ref="D212:H212" si="120">SUM(D213)</f>
        <v>0</v>
      </c>
      <c r="E212" s="19">
        <f t="shared" si="120"/>
        <v>0</v>
      </c>
      <c r="F212" s="19">
        <f t="shared" si="120"/>
        <v>1000000</v>
      </c>
      <c r="G212" s="19">
        <f t="shared" si="120"/>
        <v>0</v>
      </c>
      <c r="H212" s="19">
        <f t="shared" si="120"/>
        <v>0</v>
      </c>
      <c r="I212" s="43"/>
    </row>
    <row r="213" spans="1:9" s="13" customFormat="1" ht="12.75" x14ac:dyDescent="0.2">
      <c r="A213" s="45">
        <v>4231</v>
      </c>
      <c r="B213" s="16" t="s">
        <v>47</v>
      </c>
      <c r="C213" s="18">
        <v>1000000</v>
      </c>
      <c r="D213" s="18">
        <v>0</v>
      </c>
      <c r="E213" s="18">
        <v>0</v>
      </c>
      <c r="F213" s="18">
        <v>1000000</v>
      </c>
      <c r="G213" s="18">
        <v>0</v>
      </c>
      <c r="H213" s="17">
        <f t="shared" ref="H213" si="121">C213-D213+E213-F213+G213</f>
        <v>0</v>
      </c>
      <c r="I213" s="43"/>
    </row>
    <row r="214" spans="1:9" s="13" customFormat="1" ht="38.25" x14ac:dyDescent="0.2">
      <c r="A214" s="25" t="s">
        <v>83</v>
      </c>
      <c r="B214" s="11" t="s">
        <v>84</v>
      </c>
      <c r="C214" s="12">
        <f>C215</f>
        <v>640000</v>
      </c>
      <c r="D214" s="12">
        <f t="shared" ref="D214:H214" si="122">D215</f>
        <v>0</v>
      </c>
      <c r="E214" s="12">
        <f t="shared" si="122"/>
        <v>0</v>
      </c>
      <c r="F214" s="12">
        <f t="shared" si="122"/>
        <v>470000</v>
      </c>
      <c r="G214" s="12">
        <f t="shared" si="122"/>
        <v>0</v>
      </c>
      <c r="H214" s="12">
        <f t="shared" si="122"/>
        <v>170000</v>
      </c>
      <c r="I214" s="43"/>
    </row>
    <row r="215" spans="1:9" s="13" customFormat="1" ht="18" customHeight="1" x14ac:dyDescent="0.2">
      <c r="A215" s="76" t="s">
        <v>48</v>
      </c>
      <c r="B215" s="76"/>
      <c r="C215" s="30">
        <f t="shared" ref="C215:H215" si="123">C216+C218+C220+C222+C225+C228+C234+C236+C238</f>
        <v>640000</v>
      </c>
      <c r="D215" s="30">
        <f t="shared" si="123"/>
        <v>0</v>
      </c>
      <c r="E215" s="30">
        <f t="shared" si="123"/>
        <v>0</v>
      </c>
      <c r="F215" s="30">
        <f t="shared" si="123"/>
        <v>470000</v>
      </c>
      <c r="G215" s="30">
        <f t="shared" si="123"/>
        <v>0</v>
      </c>
      <c r="H215" s="30">
        <f t="shared" si="123"/>
        <v>170000</v>
      </c>
      <c r="I215" s="43"/>
    </row>
    <row r="216" spans="1:9" s="13" customFormat="1" ht="12.75" x14ac:dyDescent="0.2">
      <c r="A216" s="26">
        <v>311</v>
      </c>
      <c r="B216" s="5" t="s">
        <v>85</v>
      </c>
      <c r="C216" s="19">
        <f>C217</f>
        <v>42000</v>
      </c>
      <c r="D216" s="19">
        <f t="shared" ref="D216:H216" si="124">D217</f>
        <v>0</v>
      </c>
      <c r="E216" s="19">
        <f t="shared" si="124"/>
        <v>0</v>
      </c>
      <c r="F216" s="19">
        <f t="shared" si="124"/>
        <v>0</v>
      </c>
      <c r="G216" s="19">
        <f t="shared" si="124"/>
        <v>0</v>
      </c>
      <c r="H216" s="19">
        <f t="shared" si="124"/>
        <v>42000</v>
      </c>
      <c r="I216" s="43"/>
    </row>
    <row r="217" spans="1:9" s="13" customFormat="1" ht="12.75" x14ac:dyDescent="0.2">
      <c r="A217" s="21">
        <v>3111</v>
      </c>
      <c r="B217" s="22" t="s">
        <v>3</v>
      </c>
      <c r="C217" s="18">
        <v>42000</v>
      </c>
      <c r="D217" s="18">
        <v>0</v>
      </c>
      <c r="E217" s="18">
        <v>0</v>
      </c>
      <c r="F217" s="18">
        <v>0</v>
      </c>
      <c r="G217" s="18">
        <v>0</v>
      </c>
      <c r="H217" s="17">
        <f t="shared" ref="H217" si="125">C217-D217+E217-F217+G217</f>
        <v>42000</v>
      </c>
      <c r="I217" s="43"/>
    </row>
    <row r="218" spans="1:9" s="13" customFormat="1" ht="12.75" x14ac:dyDescent="0.2">
      <c r="A218" s="26">
        <v>312</v>
      </c>
      <c r="B218" s="5" t="s">
        <v>5</v>
      </c>
      <c r="C218" s="19">
        <f>C219</f>
        <v>1000</v>
      </c>
      <c r="D218" s="19">
        <f t="shared" ref="D218:H218" si="126">D219</f>
        <v>0</v>
      </c>
      <c r="E218" s="19">
        <f t="shared" si="126"/>
        <v>0</v>
      </c>
      <c r="F218" s="19">
        <f t="shared" si="126"/>
        <v>0</v>
      </c>
      <c r="G218" s="19">
        <f t="shared" si="126"/>
        <v>0</v>
      </c>
      <c r="H218" s="19">
        <f t="shared" si="126"/>
        <v>1000</v>
      </c>
      <c r="I218" s="43"/>
    </row>
    <row r="219" spans="1:9" s="13" customFormat="1" ht="12.75" x14ac:dyDescent="0.2">
      <c r="A219" s="21">
        <v>3121</v>
      </c>
      <c r="B219" s="22" t="s">
        <v>5</v>
      </c>
      <c r="C219" s="18">
        <v>1000</v>
      </c>
      <c r="D219" s="18">
        <v>0</v>
      </c>
      <c r="E219" s="18">
        <v>0</v>
      </c>
      <c r="F219" s="18">
        <v>0</v>
      </c>
      <c r="G219" s="18">
        <v>0</v>
      </c>
      <c r="H219" s="17">
        <f t="shared" ref="H219" si="127">C219-D219+E219-F219+G219</f>
        <v>1000</v>
      </c>
      <c r="I219" s="43"/>
    </row>
    <row r="220" spans="1:9" s="13" customFormat="1" ht="12.75" x14ac:dyDescent="0.2">
      <c r="A220" s="26">
        <v>313</v>
      </c>
      <c r="B220" s="27" t="s">
        <v>86</v>
      </c>
      <c r="C220" s="19">
        <f>C221</f>
        <v>6000</v>
      </c>
      <c r="D220" s="19">
        <f t="shared" ref="D220:H220" si="128">D221</f>
        <v>0</v>
      </c>
      <c r="E220" s="19">
        <f t="shared" si="128"/>
        <v>0</v>
      </c>
      <c r="F220" s="19">
        <f t="shared" si="128"/>
        <v>0</v>
      </c>
      <c r="G220" s="19">
        <f t="shared" si="128"/>
        <v>0</v>
      </c>
      <c r="H220" s="19">
        <f t="shared" si="128"/>
        <v>6000</v>
      </c>
      <c r="I220" s="43"/>
    </row>
    <row r="221" spans="1:9" s="13" customFormat="1" ht="12.75" x14ac:dyDescent="0.2">
      <c r="A221" s="21">
        <v>3132</v>
      </c>
      <c r="B221" s="22" t="s">
        <v>87</v>
      </c>
      <c r="C221" s="18">
        <v>6000</v>
      </c>
      <c r="D221" s="18">
        <v>0</v>
      </c>
      <c r="E221" s="18">
        <v>0</v>
      </c>
      <c r="F221" s="18">
        <v>0</v>
      </c>
      <c r="G221" s="18">
        <v>0</v>
      </c>
      <c r="H221" s="17">
        <f t="shared" ref="H221" si="129">C221-D221+E221-F221+G221</f>
        <v>6000</v>
      </c>
      <c r="I221" s="43"/>
    </row>
    <row r="222" spans="1:9" s="13" customFormat="1" ht="12.75" x14ac:dyDescent="0.2">
      <c r="A222" s="26">
        <v>321</v>
      </c>
      <c r="B222" s="27" t="s">
        <v>9</v>
      </c>
      <c r="C222" s="19">
        <f>C223+C224</f>
        <v>16000</v>
      </c>
      <c r="D222" s="19">
        <f t="shared" ref="D222:H222" si="130">D223+D224</f>
        <v>0</v>
      </c>
      <c r="E222" s="19">
        <f t="shared" si="130"/>
        <v>0</v>
      </c>
      <c r="F222" s="19">
        <f t="shared" si="130"/>
        <v>0</v>
      </c>
      <c r="G222" s="19">
        <f t="shared" si="130"/>
        <v>0</v>
      </c>
      <c r="H222" s="19">
        <f t="shared" si="130"/>
        <v>16000</v>
      </c>
      <c r="I222" s="43"/>
    </row>
    <row r="223" spans="1:9" s="13" customFormat="1" ht="12.75" x14ac:dyDescent="0.2">
      <c r="A223" s="21">
        <v>3211</v>
      </c>
      <c r="B223" s="22" t="s">
        <v>10</v>
      </c>
      <c r="C223" s="18">
        <v>10000</v>
      </c>
      <c r="D223" s="18">
        <v>0</v>
      </c>
      <c r="E223" s="18">
        <v>0</v>
      </c>
      <c r="F223" s="18">
        <v>0</v>
      </c>
      <c r="G223" s="18">
        <v>0</v>
      </c>
      <c r="H223" s="17">
        <f t="shared" ref="H223:H224" si="131">C223-D223+E223-F223+G223</f>
        <v>10000</v>
      </c>
      <c r="I223" s="43"/>
    </row>
    <row r="224" spans="1:9" s="13" customFormat="1" ht="12.75" x14ac:dyDescent="0.2">
      <c r="A224" s="21">
        <v>3212</v>
      </c>
      <c r="B224" s="22" t="s">
        <v>11</v>
      </c>
      <c r="C224" s="18">
        <v>6000</v>
      </c>
      <c r="D224" s="18">
        <v>0</v>
      </c>
      <c r="E224" s="18">
        <v>0</v>
      </c>
      <c r="F224" s="18">
        <v>0</v>
      </c>
      <c r="G224" s="18">
        <v>0</v>
      </c>
      <c r="H224" s="17">
        <f t="shared" si="131"/>
        <v>6000</v>
      </c>
      <c r="I224" s="43"/>
    </row>
    <row r="225" spans="1:9" s="13" customFormat="1" ht="12.75" x14ac:dyDescent="0.2">
      <c r="A225" s="26">
        <v>322</v>
      </c>
      <c r="B225" s="27" t="s">
        <v>13</v>
      </c>
      <c r="C225" s="19">
        <f>C226+C227</f>
        <v>9000</v>
      </c>
      <c r="D225" s="19">
        <f t="shared" ref="D225:H225" si="132">D226+D227</f>
        <v>0</v>
      </c>
      <c r="E225" s="19">
        <f t="shared" si="132"/>
        <v>0</v>
      </c>
      <c r="F225" s="19">
        <f t="shared" si="132"/>
        <v>0</v>
      </c>
      <c r="G225" s="19">
        <f t="shared" si="132"/>
        <v>0</v>
      </c>
      <c r="H225" s="19">
        <f t="shared" si="132"/>
        <v>9000</v>
      </c>
      <c r="I225" s="43"/>
    </row>
    <row r="226" spans="1:9" s="13" customFormat="1" ht="12.75" x14ac:dyDescent="0.2">
      <c r="A226" s="21">
        <v>3221</v>
      </c>
      <c r="B226" s="22" t="s">
        <v>14</v>
      </c>
      <c r="C226" s="18">
        <v>4000</v>
      </c>
      <c r="D226" s="18">
        <v>0</v>
      </c>
      <c r="E226" s="18">
        <v>0</v>
      </c>
      <c r="F226" s="18">
        <v>0</v>
      </c>
      <c r="G226" s="18">
        <v>0</v>
      </c>
      <c r="H226" s="17">
        <f t="shared" ref="H226:H227" si="133">C226-D226+E226-F226+G226</f>
        <v>4000</v>
      </c>
      <c r="I226" s="43"/>
    </row>
    <row r="227" spans="1:9" s="13" customFormat="1" ht="12.75" x14ac:dyDescent="0.2">
      <c r="A227" s="21">
        <v>3223</v>
      </c>
      <c r="B227" s="22" t="s">
        <v>16</v>
      </c>
      <c r="C227" s="18">
        <v>5000</v>
      </c>
      <c r="D227" s="18">
        <v>0</v>
      </c>
      <c r="E227" s="24"/>
      <c r="F227" s="18">
        <v>0</v>
      </c>
      <c r="G227" s="18">
        <v>0</v>
      </c>
      <c r="H227" s="17">
        <f t="shared" si="133"/>
        <v>5000</v>
      </c>
      <c r="I227" s="43"/>
    </row>
    <row r="228" spans="1:9" s="13" customFormat="1" ht="12.75" x14ac:dyDescent="0.2">
      <c r="A228" s="26">
        <v>323</v>
      </c>
      <c r="B228" s="27" t="s">
        <v>69</v>
      </c>
      <c r="C228" s="19">
        <f>SUM(C229:C233)</f>
        <v>86000</v>
      </c>
      <c r="D228" s="19">
        <f t="shared" ref="D228:H228" si="134">SUM(D229:D233)</f>
        <v>0</v>
      </c>
      <c r="E228" s="19">
        <f t="shared" si="134"/>
        <v>0</v>
      </c>
      <c r="F228" s="19">
        <f t="shared" si="134"/>
        <v>2000</v>
      </c>
      <c r="G228" s="19">
        <f t="shared" si="134"/>
        <v>0</v>
      </c>
      <c r="H228" s="19">
        <f t="shared" si="134"/>
        <v>84000</v>
      </c>
      <c r="I228" s="43"/>
    </row>
    <row r="229" spans="1:9" s="13" customFormat="1" ht="12.75" x14ac:dyDescent="0.2">
      <c r="A229" s="21">
        <v>3231</v>
      </c>
      <c r="B229" s="22" t="s">
        <v>21</v>
      </c>
      <c r="C229" s="18">
        <v>8000</v>
      </c>
      <c r="D229" s="18">
        <v>0</v>
      </c>
      <c r="E229" s="18">
        <v>0</v>
      </c>
      <c r="F229" s="18">
        <v>2000</v>
      </c>
      <c r="G229" s="18">
        <v>0</v>
      </c>
      <c r="H229" s="17">
        <f t="shared" ref="H229:H233" si="135">C229-D229+E229-F229+G229</f>
        <v>6000</v>
      </c>
      <c r="I229" s="43"/>
    </row>
    <row r="230" spans="1:9" s="13" customFormat="1" ht="12.75" x14ac:dyDescent="0.2">
      <c r="A230" s="21">
        <v>3233</v>
      </c>
      <c r="B230" s="22" t="s">
        <v>23</v>
      </c>
      <c r="C230" s="18">
        <v>1000</v>
      </c>
      <c r="D230" s="18">
        <v>0</v>
      </c>
      <c r="E230" s="18">
        <v>0</v>
      </c>
      <c r="F230" s="18">
        <v>0</v>
      </c>
      <c r="G230" s="18">
        <v>0</v>
      </c>
      <c r="H230" s="17">
        <f t="shared" si="135"/>
        <v>1000</v>
      </c>
      <c r="I230" s="43"/>
    </row>
    <row r="231" spans="1:9" s="13" customFormat="1" ht="12.75" x14ac:dyDescent="0.2">
      <c r="A231" s="21">
        <v>3235</v>
      </c>
      <c r="B231" s="22" t="s">
        <v>25</v>
      </c>
      <c r="C231" s="18">
        <v>12000</v>
      </c>
      <c r="D231" s="18">
        <v>0</v>
      </c>
      <c r="E231" s="24">
        <v>0</v>
      </c>
      <c r="F231" s="18">
        <v>0</v>
      </c>
      <c r="G231" s="18">
        <v>0</v>
      </c>
      <c r="H231" s="17">
        <f t="shared" si="135"/>
        <v>12000</v>
      </c>
      <c r="I231" s="43"/>
    </row>
    <row r="232" spans="1:9" s="13" customFormat="1" ht="12.75" x14ac:dyDescent="0.2">
      <c r="A232" s="21">
        <v>3237</v>
      </c>
      <c r="B232" s="22" t="s">
        <v>27</v>
      </c>
      <c r="C232" s="18">
        <v>35000</v>
      </c>
      <c r="D232" s="18">
        <v>0</v>
      </c>
      <c r="E232" s="18">
        <v>0</v>
      </c>
      <c r="F232" s="18">
        <v>0</v>
      </c>
      <c r="G232" s="18">
        <v>0</v>
      </c>
      <c r="H232" s="17">
        <f t="shared" si="135"/>
        <v>35000</v>
      </c>
      <c r="I232" s="43"/>
    </row>
    <row r="233" spans="1:9" s="13" customFormat="1" ht="12.75" x14ac:dyDescent="0.2">
      <c r="A233" s="21">
        <v>3239</v>
      </c>
      <c r="B233" s="22" t="s">
        <v>28</v>
      </c>
      <c r="C233" s="18">
        <v>30000</v>
      </c>
      <c r="D233" s="18">
        <v>0</v>
      </c>
      <c r="E233" s="18">
        <v>0</v>
      </c>
      <c r="F233" s="18">
        <v>0</v>
      </c>
      <c r="G233" s="18">
        <v>0</v>
      </c>
      <c r="H233" s="17">
        <f t="shared" si="135"/>
        <v>30000</v>
      </c>
      <c r="I233" s="43"/>
    </row>
    <row r="234" spans="1:9" s="13" customFormat="1" ht="15" customHeight="1" x14ac:dyDescent="0.2">
      <c r="A234" s="26">
        <v>324</v>
      </c>
      <c r="B234" s="5" t="s">
        <v>29</v>
      </c>
      <c r="C234" s="19">
        <f>C235</f>
        <v>37000</v>
      </c>
      <c r="D234" s="19">
        <f t="shared" ref="D234:H234" si="136">D235</f>
        <v>0</v>
      </c>
      <c r="E234" s="19">
        <f t="shared" si="136"/>
        <v>0</v>
      </c>
      <c r="F234" s="19">
        <f t="shared" si="136"/>
        <v>25000</v>
      </c>
      <c r="G234" s="19">
        <f t="shared" si="136"/>
        <v>0</v>
      </c>
      <c r="H234" s="19">
        <f t="shared" si="136"/>
        <v>12000</v>
      </c>
      <c r="I234" s="43"/>
    </row>
    <row r="235" spans="1:9" s="13" customFormat="1" ht="12.75" x14ac:dyDescent="0.2">
      <c r="A235" s="21">
        <v>3241</v>
      </c>
      <c r="B235" s="22" t="s">
        <v>29</v>
      </c>
      <c r="C235" s="18">
        <v>37000</v>
      </c>
      <c r="D235" s="18">
        <v>0</v>
      </c>
      <c r="E235" s="18">
        <v>0</v>
      </c>
      <c r="F235" s="18">
        <v>25000</v>
      </c>
      <c r="G235" s="18">
        <v>0</v>
      </c>
      <c r="H235" s="17">
        <f t="shared" ref="H235" si="137">C235-D235+E235-F235+G235</f>
        <v>12000</v>
      </c>
      <c r="I235" s="43"/>
    </row>
    <row r="236" spans="1:9" s="13" customFormat="1" ht="12.75" x14ac:dyDescent="0.2">
      <c r="A236" s="26">
        <v>412</v>
      </c>
      <c r="B236" s="5" t="s">
        <v>75</v>
      </c>
      <c r="C236" s="19">
        <f>C237</f>
        <v>53000</v>
      </c>
      <c r="D236" s="19">
        <f t="shared" ref="D236:H236" si="138">D237</f>
        <v>0</v>
      </c>
      <c r="E236" s="19">
        <f t="shared" si="138"/>
        <v>0</v>
      </c>
      <c r="F236" s="19">
        <f t="shared" si="138"/>
        <v>53000</v>
      </c>
      <c r="G236" s="19">
        <f t="shared" si="138"/>
        <v>0</v>
      </c>
      <c r="H236" s="19">
        <f t="shared" si="138"/>
        <v>0</v>
      </c>
      <c r="I236" s="43"/>
    </row>
    <row r="237" spans="1:9" s="13" customFormat="1" ht="12.75" x14ac:dyDescent="0.2">
      <c r="A237" s="21">
        <v>4123</v>
      </c>
      <c r="B237" s="22" t="s">
        <v>78</v>
      </c>
      <c r="C237" s="18">
        <v>53000</v>
      </c>
      <c r="D237" s="18">
        <v>0</v>
      </c>
      <c r="E237" s="18">
        <v>0</v>
      </c>
      <c r="F237" s="18">
        <v>53000</v>
      </c>
      <c r="G237" s="18">
        <v>0</v>
      </c>
      <c r="H237" s="17">
        <f t="shared" ref="H237" si="139">C237-D237+E237-F237+G237</f>
        <v>0</v>
      </c>
      <c r="I237" s="43"/>
    </row>
    <row r="238" spans="1:9" s="13" customFormat="1" ht="12.75" x14ac:dyDescent="0.2">
      <c r="A238" s="26">
        <v>422</v>
      </c>
      <c r="B238" s="27" t="s">
        <v>88</v>
      </c>
      <c r="C238" s="19">
        <f>C239+C240</f>
        <v>390000</v>
      </c>
      <c r="D238" s="19">
        <f t="shared" ref="D238:H238" si="140">D239+D240</f>
        <v>0</v>
      </c>
      <c r="E238" s="19">
        <f t="shared" si="140"/>
        <v>0</v>
      </c>
      <c r="F238" s="19">
        <f t="shared" si="140"/>
        <v>390000</v>
      </c>
      <c r="G238" s="19">
        <f t="shared" si="140"/>
        <v>0</v>
      </c>
      <c r="H238" s="19">
        <f t="shared" si="140"/>
        <v>0</v>
      </c>
      <c r="I238" s="43"/>
    </row>
    <row r="239" spans="1:9" s="13" customFormat="1" ht="12.75" x14ac:dyDescent="0.2">
      <c r="A239" s="21">
        <v>4221</v>
      </c>
      <c r="B239" s="22" t="s">
        <v>42</v>
      </c>
      <c r="C239" s="18">
        <v>58000</v>
      </c>
      <c r="D239" s="18">
        <v>0</v>
      </c>
      <c r="E239" s="18">
        <v>0</v>
      </c>
      <c r="F239" s="18">
        <v>58000</v>
      </c>
      <c r="G239" s="18">
        <v>0</v>
      </c>
      <c r="H239" s="17">
        <f t="shared" ref="H239:H240" si="141">C239-D239+E239-F239+G239</f>
        <v>0</v>
      </c>
      <c r="I239" s="43"/>
    </row>
    <row r="240" spans="1:9" s="13" customFormat="1" ht="12.75" x14ac:dyDescent="0.2">
      <c r="A240" s="21">
        <v>4222</v>
      </c>
      <c r="B240" s="22" t="s">
        <v>43</v>
      </c>
      <c r="C240" s="18">
        <v>332000</v>
      </c>
      <c r="D240" s="18">
        <v>0</v>
      </c>
      <c r="E240" s="18">
        <v>0</v>
      </c>
      <c r="F240" s="18">
        <v>332000</v>
      </c>
      <c r="G240" s="18">
        <v>0</v>
      </c>
      <c r="H240" s="17">
        <f t="shared" si="141"/>
        <v>0</v>
      </c>
      <c r="I240" s="43"/>
    </row>
    <row r="243" spans="1:8" x14ac:dyDescent="0.25">
      <c r="A243" s="33" t="s">
        <v>137</v>
      </c>
    </row>
    <row r="244" spans="1:8" ht="408.75" customHeight="1" x14ac:dyDescent="0.25">
      <c r="A244" s="75" t="s">
        <v>138</v>
      </c>
      <c r="B244" s="75"/>
      <c r="C244" s="75"/>
      <c r="D244" s="75"/>
      <c r="E244" s="75"/>
      <c r="F244" s="75"/>
      <c r="G244" s="75"/>
      <c r="H244" s="75"/>
    </row>
    <row r="246" spans="1:8" x14ac:dyDescent="0.25">
      <c r="A246" s="40" t="s">
        <v>139</v>
      </c>
    </row>
    <row r="247" spans="1:8" x14ac:dyDescent="0.25">
      <c r="A247" s="40" t="s">
        <v>140</v>
      </c>
      <c r="F247" s="73" t="s">
        <v>116</v>
      </c>
      <c r="G247" s="73"/>
      <c r="H247" s="73"/>
    </row>
    <row r="248" spans="1:8" x14ac:dyDescent="0.25">
      <c r="A248" s="40" t="s">
        <v>141</v>
      </c>
    </row>
    <row r="249" spans="1:8" x14ac:dyDescent="0.25">
      <c r="A249" s="40"/>
      <c r="F249" s="74" t="s">
        <v>115</v>
      </c>
      <c r="G249" s="74"/>
      <c r="H249" s="74"/>
    </row>
  </sheetData>
  <mergeCells count="26">
    <mergeCell ref="A1:B1"/>
    <mergeCell ref="A2:B2"/>
    <mergeCell ref="A3:B3"/>
    <mergeCell ref="A6:H6"/>
    <mergeCell ref="A73:B73"/>
    <mergeCell ref="A7:H7"/>
    <mergeCell ref="A8:H8"/>
    <mergeCell ref="D12:E12"/>
    <mergeCell ref="F12:F13"/>
    <mergeCell ref="G12:G13"/>
    <mergeCell ref="H12:H13"/>
    <mergeCell ref="C12:C13"/>
    <mergeCell ref="A9:H9"/>
    <mergeCell ref="A12:A13"/>
    <mergeCell ref="B12:B13"/>
    <mergeCell ref="A115:B115"/>
    <mergeCell ref="A175:B175"/>
    <mergeCell ref="A183:B183"/>
    <mergeCell ref="A99:B99"/>
    <mergeCell ref="A18:B18"/>
    <mergeCell ref="F247:H247"/>
    <mergeCell ref="F249:H249"/>
    <mergeCell ref="A244:H244"/>
    <mergeCell ref="A147:B147"/>
    <mergeCell ref="A171:B171"/>
    <mergeCell ref="A215:B215"/>
  </mergeCells>
  <pageMargins left="0.31496062992125984" right="0.31496062992125984" top="0.35433070866141736" bottom="0.55118110236220474" header="0.31496062992125984" footer="0.31496062992125984"/>
  <pageSetup paperSize="9" scale="7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zoomScale="145" zoomScaleNormal="130" zoomScaleSheetLayoutView="145" workbookViewId="0">
      <selection activeCell="F4" sqref="F4"/>
    </sheetView>
  </sheetViews>
  <sheetFormatPr defaultRowHeight="15" x14ac:dyDescent="0.25"/>
  <cols>
    <col min="1" max="1" width="9.7109375" customWidth="1"/>
    <col min="2" max="2" width="38.7109375" customWidth="1"/>
    <col min="3" max="6" width="14.7109375" customWidth="1"/>
    <col min="9" max="9" width="10.42578125" customWidth="1"/>
  </cols>
  <sheetData>
    <row r="1" spans="1:8" ht="16.5" x14ac:dyDescent="0.25">
      <c r="A1" s="77" t="s">
        <v>61</v>
      </c>
      <c r="B1" s="77"/>
      <c r="C1" s="47"/>
      <c r="D1" s="47"/>
      <c r="E1" s="48"/>
      <c r="F1" s="49"/>
      <c r="G1" s="49"/>
      <c r="H1" s="50"/>
    </row>
    <row r="2" spans="1:8" ht="16.5" x14ac:dyDescent="0.25">
      <c r="A2" s="77" t="s">
        <v>114</v>
      </c>
      <c r="B2" s="77"/>
      <c r="C2" s="51"/>
      <c r="D2" s="51"/>
      <c r="E2" s="48"/>
      <c r="F2" s="49"/>
      <c r="G2" s="49"/>
      <c r="H2" s="49"/>
    </row>
    <row r="3" spans="1:8" ht="18" customHeight="1" x14ac:dyDescent="0.25">
      <c r="A3" s="78" t="s">
        <v>119</v>
      </c>
      <c r="B3" s="78"/>
      <c r="C3" s="51"/>
      <c r="D3" s="51"/>
      <c r="E3" s="52"/>
      <c r="F3" s="49"/>
      <c r="G3" s="49"/>
      <c r="H3" s="49"/>
    </row>
    <row r="4" spans="1:8" ht="18" customHeight="1" x14ac:dyDescent="0.25">
      <c r="C4" s="1"/>
      <c r="D4" s="1"/>
      <c r="E4" s="1"/>
      <c r="F4" s="1"/>
      <c r="G4" s="1"/>
      <c r="H4" s="1"/>
    </row>
    <row r="5" spans="1:8" ht="18" customHeight="1" x14ac:dyDescent="0.25">
      <c r="A5" s="79" t="s">
        <v>117</v>
      </c>
      <c r="B5" s="79"/>
      <c r="C5" s="79"/>
      <c r="D5" s="79"/>
      <c r="E5" s="79"/>
      <c r="F5" s="79"/>
      <c r="G5" s="54"/>
      <c r="H5" s="54"/>
    </row>
    <row r="6" spans="1:8" ht="18" customHeight="1" x14ac:dyDescent="0.25">
      <c r="A6" s="79" t="s">
        <v>134</v>
      </c>
      <c r="B6" s="79"/>
      <c r="C6" s="79"/>
      <c r="D6" s="79"/>
      <c r="E6" s="79"/>
      <c r="F6" s="79"/>
      <c r="G6" s="54"/>
      <c r="H6" s="54"/>
    </row>
    <row r="7" spans="1:8" ht="18" customHeight="1" x14ac:dyDescent="0.25">
      <c r="A7" s="79" t="s">
        <v>133</v>
      </c>
      <c r="B7" s="79"/>
      <c r="C7" s="79"/>
      <c r="D7" s="79"/>
      <c r="E7" s="79"/>
      <c r="F7" s="79"/>
      <c r="G7" s="54"/>
      <c r="H7" s="54"/>
    </row>
    <row r="8" spans="1:8" ht="18" x14ac:dyDescent="0.25">
      <c r="A8" s="79" t="s">
        <v>136</v>
      </c>
      <c r="B8" s="79"/>
      <c r="C8" s="79"/>
      <c r="D8" s="79"/>
      <c r="E8" s="79"/>
      <c r="F8" s="79"/>
      <c r="G8" s="1"/>
      <c r="H8" s="1"/>
    </row>
    <row r="9" spans="1:8" x14ac:dyDescent="0.25">
      <c r="C9" s="1"/>
      <c r="D9" s="1"/>
      <c r="E9" s="1"/>
      <c r="F9" s="1"/>
    </row>
    <row r="10" spans="1:8" s="13" customFormat="1" ht="12" customHeight="1" x14ac:dyDescent="0.2">
      <c r="A10" s="42" t="s">
        <v>51</v>
      </c>
      <c r="B10" s="42" t="s">
        <v>52</v>
      </c>
      <c r="C10" s="46" t="s">
        <v>96</v>
      </c>
      <c r="D10" s="46" t="s">
        <v>53</v>
      </c>
      <c r="E10" s="46" t="s">
        <v>54</v>
      </c>
      <c r="F10" s="46" t="s">
        <v>98</v>
      </c>
    </row>
    <row r="11" spans="1:8" s="29" customFormat="1" ht="12.75" x14ac:dyDescent="0.2">
      <c r="A11" s="3"/>
      <c r="B11" s="3"/>
      <c r="C11" s="28">
        <v>1</v>
      </c>
      <c r="D11" s="28">
        <v>2</v>
      </c>
      <c r="E11" s="28">
        <v>3</v>
      </c>
      <c r="F11" s="28" t="s">
        <v>60</v>
      </c>
      <c r="G11" s="31"/>
    </row>
    <row r="12" spans="1:8" s="29" customFormat="1" ht="12.75" x14ac:dyDescent="0.2">
      <c r="A12" s="6" t="s">
        <v>122</v>
      </c>
      <c r="B12" s="7" t="s">
        <v>61</v>
      </c>
      <c r="C12" s="8"/>
      <c r="D12" s="8"/>
      <c r="E12" s="8"/>
      <c r="F12" s="8"/>
      <c r="G12" s="38"/>
      <c r="H12" s="35"/>
    </row>
    <row r="13" spans="1:8" x14ac:dyDescent="0.25">
      <c r="A13" s="36" t="s">
        <v>123</v>
      </c>
      <c r="B13" s="37" t="s">
        <v>61</v>
      </c>
      <c r="C13" s="9">
        <f>C18+C41+C45+C101+C63+C14</f>
        <v>9788000</v>
      </c>
      <c r="D13" s="9">
        <f t="shared" ref="D13:F13" si="0">D18+D41+D45+D101+D63+D14</f>
        <v>0</v>
      </c>
      <c r="E13" s="9">
        <f t="shared" si="0"/>
        <v>6413366</v>
      </c>
      <c r="F13" s="9">
        <f t="shared" si="0"/>
        <v>16201366</v>
      </c>
    </row>
    <row r="14" spans="1:8" ht="18" customHeight="1" x14ac:dyDescent="0.25">
      <c r="A14" s="25" t="s">
        <v>64</v>
      </c>
      <c r="B14" s="11" t="s">
        <v>1</v>
      </c>
      <c r="C14" s="12">
        <f>C15</f>
        <v>0</v>
      </c>
      <c r="D14" s="12">
        <f t="shared" ref="D14:F14" si="1">D15</f>
        <v>0</v>
      </c>
      <c r="E14" s="12">
        <f t="shared" si="1"/>
        <v>6545</v>
      </c>
      <c r="F14" s="12">
        <f t="shared" si="1"/>
        <v>6545</v>
      </c>
    </row>
    <row r="15" spans="1:8" x14ac:dyDescent="0.25">
      <c r="A15" s="76" t="s">
        <v>132</v>
      </c>
      <c r="B15" s="76"/>
      <c r="C15" s="30">
        <f>C16</f>
        <v>0</v>
      </c>
      <c r="D15" s="30">
        <f t="shared" ref="D15:F15" si="2">D16</f>
        <v>0</v>
      </c>
      <c r="E15" s="30">
        <f t="shared" si="2"/>
        <v>6545</v>
      </c>
      <c r="F15" s="30">
        <f t="shared" si="2"/>
        <v>6545</v>
      </c>
    </row>
    <row r="16" spans="1:8" ht="25.5" x14ac:dyDescent="0.25">
      <c r="A16" s="44">
        <v>324</v>
      </c>
      <c r="B16" s="59" t="s">
        <v>29</v>
      </c>
      <c r="C16" s="15">
        <f>SUM(C17)</f>
        <v>0</v>
      </c>
      <c r="D16" s="15">
        <f t="shared" ref="D16:F16" si="3">SUM(D17)</f>
        <v>0</v>
      </c>
      <c r="E16" s="15">
        <f t="shared" si="3"/>
        <v>6545</v>
      </c>
      <c r="F16" s="15">
        <f t="shared" si="3"/>
        <v>6545</v>
      </c>
    </row>
    <row r="17" spans="1:6" ht="26.25" customHeight="1" x14ac:dyDescent="0.25">
      <c r="A17" s="45">
        <v>3241</v>
      </c>
      <c r="B17" s="60" t="s">
        <v>29</v>
      </c>
      <c r="C17" s="17">
        <v>0</v>
      </c>
      <c r="D17" s="17">
        <v>0</v>
      </c>
      <c r="E17" s="17">
        <v>6545</v>
      </c>
      <c r="F17" s="17">
        <f t="shared" ref="F17" si="4">C17-D17+E17</f>
        <v>6545</v>
      </c>
    </row>
    <row r="18" spans="1:6" ht="25.5" x14ac:dyDescent="0.25">
      <c r="A18" s="25" t="s">
        <v>71</v>
      </c>
      <c r="B18" s="11" t="s">
        <v>72</v>
      </c>
      <c r="C18" s="61">
        <f>C19+C22</f>
        <v>300000</v>
      </c>
      <c r="D18" s="61">
        <f t="shared" ref="D18:F18" si="5">D19+D22</f>
        <v>0</v>
      </c>
      <c r="E18" s="61">
        <f t="shared" si="5"/>
        <v>406833</v>
      </c>
      <c r="F18" s="61">
        <f t="shared" si="5"/>
        <v>706833</v>
      </c>
    </row>
    <row r="19" spans="1:6" ht="15" customHeight="1" x14ac:dyDescent="0.25">
      <c r="A19" s="76" t="s">
        <v>58</v>
      </c>
      <c r="B19" s="76"/>
      <c r="C19" s="30">
        <f>C20</f>
        <v>0</v>
      </c>
      <c r="D19" s="30">
        <f t="shared" ref="D19:F20" si="6">D20</f>
        <v>0</v>
      </c>
      <c r="E19" s="30">
        <f t="shared" si="6"/>
        <v>406833</v>
      </c>
      <c r="F19" s="30">
        <f t="shared" si="6"/>
        <v>406833</v>
      </c>
    </row>
    <row r="20" spans="1:6" s="40" customFormat="1" x14ac:dyDescent="0.25">
      <c r="A20" s="26">
        <v>451</v>
      </c>
      <c r="B20" s="27" t="s">
        <v>100</v>
      </c>
      <c r="C20" s="19">
        <f>C21</f>
        <v>0</v>
      </c>
      <c r="D20" s="19">
        <f t="shared" si="6"/>
        <v>0</v>
      </c>
      <c r="E20" s="19">
        <f t="shared" si="6"/>
        <v>406833</v>
      </c>
      <c r="F20" s="19">
        <f t="shared" si="6"/>
        <v>406833</v>
      </c>
    </row>
    <row r="21" spans="1:6" ht="18" customHeight="1" x14ac:dyDescent="0.25">
      <c r="A21" s="21">
        <v>4511</v>
      </c>
      <c r="B21" s="22" t="s">
        <v>100</v>
      </c>
      <c r="C21" s="17">
        <v>0</v>
      </c>
      <c r="D21" s="17">
        <v>0</v>
      </c>
      <c r="E21" s="17">
        <v>406833</v>
      </c>
      <c r="F21" s="17">
        <f t="shared" ref="F21" si="7">C21-D21+E21</f>
        <v>406833</v>
      </c>
    </row>
    <row r="22" spans="1:6" s="33" customFormat="1" x14ac:dyDescent="0.25">
      <c r="A22" s="76" t="s">
        <v>59</v>
      </c>
      <c r="B22" s="76"/>
      <c r="C22" s="30">
        <f>C23+C25+C31+C38</f>
        <v>300000</v>
      </c>
      <c r="D22" s="30">
        <f t="shared" ref="D22:F22" si="8">D23+D25+D31+D38</f>
        <v>0</v>
      </c>
      <c r="E22" s="30">
        <f t="shared" si="8"/>
        <v>0</v>
      </c>
      <c r="F22" s="30">
        <f t="shared" si="8"/>
        <v>300000</v>
      </c>
    </row>
    <row r="23" spans="1:6" x14ac:dyDescent="0.25">
      <c r="A23" s="14">
        <v>321</v>
      </c>
      <c r="B23" s="5" t="s">
        <v>9</v>
      </c>
      <c r="C23" s="62">
        <f>C24</f>
        <v>6000</v>
      </c>
      <c r="D23" s="62">
        <f t="shared" ref="D23:F23" si="9">D24</f>
        <v>0</v>
      </c>
      <c r="E23" s="62">
        <f t="shared" si="9"/>
        <v>0</v>
      </c>
      <c r="F23" s="62">
        <f t="shared" si="9"/>
        <v>6000</v>
      </c>
    </row>
    <row r="24" spans="1:6" x14ac:dyDescent="0.25">
      <c r="A24" s="21">
        <v>3214</v>
      </c>
      <c r="B24" s="22" t="s">
        <v>62</v>
      </c>
      <c r="C24" s="23">
        <v>6000</v>
      </c>
      <c r="D24" s="23">
        <v>0</v>
      </c>
      <c r="E24" s="18">
        <v>0</v>
      </c>
      <c r="F24" s="17">
        <f t="shared" ref="F24" si="10">C24-D24+E24</f>
        <v>6000</v>
      </c>
    </row>
    <row r="25" spans="1:6" x14ac:dyDescent="0.25">
      <c r="A25" s="14">
        <v>322</v>
      </c>
      <c r="B25" s="27" t="s">
        <v>89</v>
      </c>
      <c r="C25" s="63">
        <f>SUM(C26:C30)</f>
        <v>86500</v>
      </c>
      <c r="D25" s="63">
        <f t="shared" ref="D25:F25" si="11">SUM(D26:D30)</f>
        <v>0</v>
      </c>
      <c r="E25" s="63">
        <f t="shared" si="11"/>
        <v>0</v>
      </c>
      <c r="F25" s="63">
        <f t="shared" si="11"/>
        <v>86500</v>
      </c>
    </row>
    <row r="26" spans="1:6" x14ac:dyDescent="0.25">
      <c r="A26" s="3">
        <v>3221</v>
      </c>
      <c r="B26" s="22" t="s">
        <v>14</v>
      </c>
      <c r="C26" s="18">
        <v>5000</v>
      </c>
      <c r="D26" s="18">
        <v>0</v>
      </c>
      <c r="E26" s="18">
        <v>0</v>
      </c>
      <c r="F26" s="17">
        <f t="shared" ref="F26:F30" si="12">C26-D26+E26</f>
        <v>5000</v>
      </c>
    </row>
    <row r="27" spans="1:6" x14ac:dyDescent="0.25">
      <c r="A27" s="3">
        <v>3223</v>
      </c>
      <c r="B27" s="22" t="s">
        <v>16</v>
      </c>
      <c r="C27" s="17">
        <v>30000</v>
      </c>
      <c r="D27" s="17">
        <v>0</v>
      </c>
      <c r="E27" s="17">
        <v>0</v>
      </c>
      <c r="F27" s="17">
        <f t="shared" si="12"/>
        <v>30000</v>
      </c>
    </row>
    <row r="28" spans="1:6" x14ac:dyDescent="0.25">
      <c r="A28" s="3">
        <v>3224</v>
      </c>
      <c r="B28" s="22" t="s">
        <v>73</v>
      </c>
      <c r="C28" s="17">
        <v>8000</v>
      </c>
      <c r="D28" s="17">
        <v>0</v>
      </c>
      <c r="E28" s="17">
        <v>0</v>
      </c>
      <c r="F28" s="17">
        <f t="shared" si="12"/>
        <v>8000</v>
      </c>
    </row>
    <row r="29" spans="1:6" x14ac:dyDescent="0.25">
      <c r="A29" s="3">
        <v>3225</v>
      </c>
      <c r="B29" s="22" t="s">
        <v>91</v>
      </c>
      <c r="C29" s="17">
        <v>15500</v>
      </c>
      <c r="D29" s="17">
        <v>0</v>
      </c>
      <c r="E29" s="17">
        <v>0</v>
      </c>
      <c r="F29" s="17">
        <f t="shared" si="12"/>
        <v>15500</v>
      </c>
    </row>
    <row r="30" spans="1:6" x14ac:dyDescent="0.25">
      <c r="A30" s="3">
        <v>3227</v>
      </c>
      <c r="B30" s="22" t="s">
        <v>19</v>
      </c>
      <c r="C30" s="17">
        <v>28000</v>
      </c>
      <c r="D30" s="17">
        <v>0</v>
      </c>
      <c r="E30" s="17">
        <v>0</v>
      </c>
      <c r="F30" s="17">
        <f t="shared" si="12"/>
        <v>28000</v>
      </c>
    </row>
    <row r="31" spans="1:6" x14ac:dyDescent="0.25">
      <c r="A31" s="14">
        <v>323</v>
      </c>
      <c r="B31" s="27" t="s">
        <v>69</v>
      </c>
      <c r="C31" s="64">
        <f>SUM(C32:C37)</f>
        <v>191500</v>
      </c>
      <c r="D31" s="64">
        <f>SUM(D32:D37)</f>
        <v>0</v>
      </c>
      <c r="E31" s="64">
        <f>SUM(E32:E37)</f>
        <v>0</v>
      </c>
      <c r="F31" s="64">
        <f>SUM(F32:F37)</f>
        <v>191500</v>
      </c>
    </row>
    <row r="32" spans="1:6" x14ac:dyDescent="0.25">
      <c r="A32" s="45">
        <v>3231</v>
      </c>
      <c r="B32" s="65" t="s">
        <v>21</v>
      </c>
      <c r="C32" s="17">
        <v>13000</v>
      </c>
      <c r="D32" s="17">
        <v>0</v>
      </c>
      <c r="E32" s="17">
        <v>0</v>
      </c>
      <c r="F32" s="17">
        <f t="shared" ref="F32:F37" si="13">C32-D32+E32</f>
        <v>13000</v>
      </c>
    </row>
    <row r="33" spans="1:6" x14ac:dyDescent="0.25">
      <c r="A33" s="45">
        <v>3232</v>
      </c>
      <c r="B33" s="65" t="s">
        <v>22</v>
      </c>
      <c r="C33" s="17">
        <v>52000</v>
      </c>
      <c r="D33" s="17">
        <v>0</v>
      </c>
      <c r="E33" s="17">
        <v>0</v>
      </c>
      <c r="F33" s="17">
        <f t="shared" si="13"/>
        <v>52000</v>
      </c>
    </row>
    <row r="34" spans="1:6" x14ac:dyDescent="0.25">
      <c r="A34" s="45">
        <v>3233</v>
      </c>
      <c r="B34" s="65" t="s">
        <v>23</v>
      </c>
      <c r="C34" s="17">
        <v>16000</v>
      </c>
      <c r="D34" s="17">
        <v>0</v>
      </c>
      <c r="E34" s="17">
        <v>0</v>
      </c>
      <c r="F34" s="17">
        <f t="shared" ref="F34" si="14">C34-D34+E34</f>
        <v>16000</v>
      </c>
    </row>
    <row r="35" spans="1:6" x14ac:dyDescent="0.25">
      <c r="A35" s="45">
        <v>3234</v>
      </c>
      <c r="B35" s="65" t="s">
        <v>24</v>
      </c>
      <c r="C35" s="17">
        <v>61000</v>
      </c>
      <c r="D35" s="17">
        <v>0</v>
      </c>
      <c r="E35" s="17">
        <v>0</v>
      </c>
      <c r="F35" s="17">
        <f t="shared" si="13"/>
        <v>61000</v>
      </c>
    </row>
    <row r="36" spans="1:6" x14ac:dyDescent="0.25">
      <c r="A36" s="45">
        <v>3237</v>
      </c>
      <c r="B36" s="65" t="s">
        <v>27</v>
      </c>
      <c r="C36" s="17">
        <v>37500</v>
      </c>
      <c r="D36" s="17">
        <v>0</v>
      </c>
      <c r="E36" s="17">
        <v>0</v>
      </c>
      <c r="F36" s="17">
        <f t="shared" si="13"/>
        <v>37500</v>
      </c>
    </row>
    <row r="37" spans="1:6" x14ac:dyDescent="0.25">
      <c r="A37" s="45">
        <v>3239</v>
      </c>
      <c r="B37" s="65" t="s">
        <v>28</v>
      </c>
      <c r="C37" s="17">
        <v>12000</v>
      </c>
      <c r="D37" s="17">
        <v>0</v>
      </c>
      <c r="E37" s="17">
        <v>0</v>
      </c>
      <c r="F37" s="17">
        <f t="shared" si="13"/>
        <v>12000</v>
      </c>
    </row>
    <row r="38" spans="1:6" x14ac:dyDescent="0.25">
      <c r="A38" s="44">
        <v>329</v>
      </c>
      <c r="B38" s="66" t="s">
        <v>30</v>
      </c>
      <c r="C38" s="64">
        <f>SUM(C39:C40)</f>
        <v>16000</v>
      </c>
      <c r="D38" s="64">
        <f t="shared" ref="D38:F38" si="15">SUM(D39:D40)</f>
        <v>0</v>
      </c>
      <c r="E38" s="64">
        <f t="shared" si="15"/>
        <v>0</v>
      </c>
      <c r="F38" s="64">
        <f t="shared" si="15"/>
        <v>16000</v>
      </c>
    </row>
    <row r="39" spans="1:6" x14ac:dyDescent="0.25">
      <c r="A39" s="45">
        <v>3292</v>
      </c>
      <c r="B39" s="65" t="s">
        <v>32</v>
      </c>
      <c r="C39" s="18">
        <v>8000</v>
      </c>
      <c r="D39" s="18">
        <v>0</v>
      </c>
      <c r="E39" s="18">
        <v>0</v>
      </c>
      <c r="F39" s="17">
        <f t="shared" ref="F39:F40" si="16">C39-D39+E39</f>
        <v>8000</v>
      </c>
    </row>
    <row r="40" spans="1:6" ht="24.95" customHeight="1" x14ac:dyDescent="0.25">
      <c r="A40" s="45">
        <v>3293</v>
      </c>
      <c r="B40" s="65" t="s">
        <v>90</v>
      </c>
      <c r="C40" s="18">
        <v>8000</v>
      </c>
      <c r="D40" s="18">
        <v>0</v>
      </c>
      <c r="E40" s="18">
        <v>0</v>
      </c>
      <c r="F40" s="17">
        <f t="shared" si="16"/>
        <v>8000</v>
      </c>
    </row>
    <row r="41" spans="1:6" x14ac:dyDescent="0.25">
      <c r="A41" s="25" t="s">
        <v>76</v>
      </c>
      <c r="B41" s="11" t="s">
        <v>77</v>
      </c>
      <c r="C41" s="12">
        <f>C42</f>
        <v>1000</v>
      </c>
      <c r="D41" s="12">
        <f t="shared" ref="D41:F41" si="17">D42</f>
        <v>0</v>
      </c>
      <c r="E41" s="12">
        <f t="shared" si="17"/>
        <v>0</v>
      </c>
      <c r="F41" s="12">
        <f t="shared" si="17"/>
        <v>1000</v>
      </c>
    </row>
    <row r="42" spans="1:6" s="33" customFormat="1" x14ac:dyDescent="0.25">
      <c r="A42" s="76" t="s">
        <v>59</v>
      </c>
      <c r="B42" s="76"/>
      <c r="C42" s="30">
        <f>C43</f>
        <v>1000</v>
      </c>
      <c r="D42" s="30">
        <f t="shared" ref="D42:F42" si="18">D43</f>
        <v>0</v>
      </c>
      <c r="E42" s="30">
        <f t="shared" si="18"/>
        <v>0</v>
      </c>
      <c r="F42" s="30">
        <f t="shared" si="18"/>
        <v>1000</v>
      </c>
    </row>
    <row r="43" spans="1:6" ht="25.5" x14ac:dyDescent="0.25">
      <c r="A43" s="14">
        <v>424</v>
      </c>
      <c r="B43" s="5" t="s">
        <v>79</v>
      </c>
      <c r="C43" s="62">
        <f>C44</f>
        <v>1000</v>
      </c>
      <c r="D43" s="62">
        <f t="shared" ref="D43:F43" si="19">D44</f>
        <v>0</v>
      </c>
      <c r="E43" s="62">
        <f t="shared" si="19"/>
        <v>0</v>
      </c>
      <c r="F43" s="62">
        <f t="shared" si="19"/>
        <v>1000</v>
      </c>
    </row>
    <row r="44" spans="1:6" ht="24.95" customHeight="1" x14ac:dyDescent="0.25">
      <c r="A44" s="21">
        <v>4244</v>
      </c>
      <c r="B44" s="22" t="s">
        <v>80</v>
      </c>
      <c r="C44" s="23">
        <v>1000</v>
      </c>
      <c r="D44" s="23">
        <v>0</v>
      </c>
      <c r="E44" s="23">
        <v>0</v>
      </c>
      <c r="F44" s="17">
        <f t="shared" ref="F44" si="20">C44-D44+E44</f>
        <v>1000</v>
      </c>
    </row>
    <row r="45" spans="1:6" ht="25.5" x14ac:dyDescent="0.25">
      <c r="A45" s="25" t="s">
        <v>92</v>
      </c>
      <c r="B45" s="11" t="s">
        <v>93</v>
      </c>
      <c r="C45" s="12">
        <f>C46</f>
        <v>3500000</v>
      </c>
      <c r="D45" s="12">
        <f t="shared" ref="D45:F45" si="21">D46</f>
        <v>0</v>
      </c>
      <c r="E45" s="12">
        <f t="shared" si="21"/>
        <v>5999988</v>
      </c>
      <c r="F45" s="12">
        <f t="shared" si="21"/>
        <v>9499988</v>
      </c>
    </row>
    <row r="46" spans="1:6" x14ac:dyDescent="0.25">
      <c r="A46" s="76" t="s">
        <v>57</v>
      </c>
      <c r="B46" s="76"/>
      <c r="C46" s="30">
        <f>C47+C54+C56+C58+C61+C52</f>
        <v>3500000</v>
      </c>
      <c r="D46" s="30">
        <f t="shared" ref="D46:F46" si="22">D47+D54+D56+D58+D61+D52</f>
        <v>0</v>
      </c>
      <c r="E46" s="30">
        <f t="shared" si="22"/>
        <v>5999988</v>
      </c>
      <c r="F46" s="30">
        <f t="shared" si="22"/>
        <v>9499988</v>
      </c>
    </row>
    <row r="47" spans="1:6" x14ac:dyDescent="0.25">
      <c r="A47" s="67">
        <v>322</v>
      </c>
      <c r="B47" s="68" t="s">
        <v>89</v>
      </c>
      <c r="C47" s="69">
        <f>SUM(C48:C51)</f>
        <v>130000</v>
      </c>
      <c r="D47" s="69">
        <f t="shared" ref="D47:F47" si="23">SUM(D48:D51)</f>
        <v>0</v>
      </c>
      <c r="E47" s="69">
        <f t="shared" si="23"/>
        <v>500000</v>
      </c>
      <c r="F47" s="69">
        <f t="shared" si="23"/>
        <v>630000</v>
      </c>
    </row>
    <row r="48" spans="1:6" x14ac:dyDescent="0.25">
      <c r="A48" s="70">
        <v>3221</v>
      </c>
      <c r="B48" s="71" t="s">
        <v>14</v>
      </c>
      <c r="C48" s="18">
        <v>0</v>
      </c>
      <c r="D48" s="18">
        <v>0</v>
      </c>
      <c r="E48" s="18">
        <v>304000</v>
      </c>
      <c r="F48" s="17">
        <f t="shared" ref="F48" si="24">C48-D48+E48</f>
        <v>304000</v>
      </c>
    </row>
    <row r="49" spans="1:9" x14ac:dyDescent="0.25">
      <c r="A49" s="70">
        <v>3222</v>
      </c>
      <c r="B49" s="71" t="s">
        <v>15</v>
      </c>
      <c r="C49" s="18">
        <v>0</v>
      </c>
      <c r="D49" s="18">
        <v>0</v>
      </c>
      <c r="E49" s="18">
        <v>4000</v>
      </c>
      <c r="F49" s="17">
        <f t="shared" ref="F49" si="25">C49-D49+E49</f>
        <v>4000</v>
      </c>
    </row>
    <row r="50" spans="1:9" x14ac:dyDescent="0.25">
      <c r="A50" s="70">
        <v>3225</v>
      </c>
      <c r="B50" s="71" t="s">
        <v>91</v>
      </c>
      <c r="C50" s="18">
        <v>130000</v>
      </c>
      <c r="D50" s="18">
        <v>0</v>
      </c>
      <c r="E50" s="18">
        <v>0</v>
      </c>
      <c r="F50" s="17">
        <f t="shared" ref="F50:F51" si="26">C50-D50+E50</f>
        <v>130000</v>
      </c>
    </row>
    <row r="51" spans="1:9" x14ac:dyDescent="0.25">
      <c r="A51" s="70">
        <v>3227</v>
      </c>
      <c r="B51" s="71" t="s">
        <v>19</v>
      </c>
      <c r="C51" s="18">
        <v>0</v>
      </c>
      <c r="D51" s="18">
        <v>0</v>
      </c>
      <c r="E51" s="18">
        <v>192000</v>
      </c>
      <c r="F51" s="17">
        <f t="shared" si="26"/>
        <v>192000</v>
      </c>
    </row>
    <row r="52" spans="1:9" ht="25.5" x14ac:dyDescent="0.25">
      <c r="A52" s="26">
        <v>366</v>
      </c>
      <c r="B52" s="5" t="s">
        <v>111</v>
      </c>
      <c r="C52" s="69">
        <f>SUM(C53)</f>
        <v>200000</v>
      </c>
      <c r="D52" s="69">
        <f t="shared" ref="D52:F52" si="27">SUM(D53)</f>
        <v>0</v>
      </c>
      <c r="E52" s="69">
        <f t="shared" si="27"/>
        <v>0</v>
      </c>
      <c r="F52" s="69">
        <f t="shared" si="27"/>
        <v>200000</v>
      </c>
    </row>
    <row r="53" spans="1:9" ht="25.5" x14ac:dyDescent="0.25">
      <c r="A53" s="21">
        <v>3661</v>
      </c>
      <c r="B53" s="22" t="s">
        <v>131</v>
      </c>
      <c r="C53" s="18">
        <v>200000</v>
      </c>
      <c r="D53" s="18">
        <v>0</v>
      </c>
      <c r="E53" s="18">
        <v>0</v>
      </c>
      <c r="F53" s="17">
        <f t="shared" ref="F53" si="28">C53-D53+E53</f>
        <v>200000</v>
      </c>
    </row>
    <row r="54" spans="1:9" x14ac:dyDescent="0.25">
      <c r="A54" s="26">
        <v>381</v>
      </c>
      <c r="B54" s="5" t="s">
        <v>70</v>
      </c>
      <c r="C54" s="69">
        <f>SUM(C55:C55)</f>
        <v>2100000</v>
      </c>
      <c r="D54" s="69">
        <f>SUM(D55:D55)</f>
        <v>0</v>
      </c>
      <c r="E54" s="69">
        <f>SUM(E55:E55)</f>
        <v>424988</v>
      </c>
      <c r="F54" s="69">
        <f>SUM(F55:F55)</f>
        <v>2524988</v>
      </c>
    </row>
    <row r="55" spans="1:9" x14ac:dyDescent="0.25">
      <c r="A55" s="21">
        <v>3811</v>
      </c>
      <c r="B55" s="22" t="s">
        <v>39</v>
      </c>
      <c r="C55" s="18">
        <v>2100000</v>
      </c>
      <c r="D55" s="18">
        <v>0</v>
      </c>
      <c r="E55" s="18">
        <v>424988</v>
      </c>
      <c r="F55" s="17">
        <f t="shared" ref="F55" si="29">C55-D55+E55</f>
        <v>2524988</v>
      </c>
    </row>
    <row r="56" spans="1:9" x14ac:dyDescent="0.25">
      <c r="A56" s="14">
        <v>382</v>
      </c>
      <c r="B56" s="5" t="s">
        <v>94</v>
      </c>
      <c r="C56" s="69">
        <f>SUM(C57)</f>
        <v>995000</v>
      </c>
      <c r="D56" s="69">
        <f t="shared" ref="D56:F56" si="30">SUM(D57)</f>
        <v>0</v>
      </c>
      <c r="E56" s="69">
        <f t="shared" si="30"/>
        <v>0</v>
      </c>
      <c r="F56" s="69">
        <f t="shared" si="30"/>
        <v>995000</v>
      </c>
    </row>
    <row r="57" spans="1:9" x14ac:dyDescent="0.25">
      <c r="A57" s="21">
        <v>3821</v>
      </c>
      <c r="B57" s="22" t="s">
        <v>95</v>
      </c>
      <c r="C57" s="18">
        <v>995000</v>
      </c>
      <c r="D57" s="18">
        <v>0</v>
      </c>
      <c r="E57" s="18">
        <v>0</v>
      </c>
      <c r="F57" s="17">
        <f t="shared" ref="F57" si="31">C57-D57+E57</f>
        <v>995000</v>
      </c>
    </row>
    <row r="58" spans="1:9" x14ac:dyDescent="0.25">
      <c r="A58" s="26">
        <v>422</v>
      </c>
      <c r="B58" s="5" t="s">
        <v>88</v>
      </c>
      <c r="C58" s="69">
        <f>SUM(C59:C60)</f>
        <v>75000</v>
      </c>
      <c r="D58" s="69">
        <f t="shared" ref="D58:F58" si="32">SUM(D59:D60)</f>
        <v>0</v>
      </c>
      <c r="E58" s="69">
        <f t="shared" si="32"/>
        <v>1300000</v>
      </c>
      <c r="F58" s="69">
        <f t="shared" si="32"/>
        <v>1375000</v>
      </c>
    </row>
    <row r="59" spans="1:9" x14ac:dyDescent="0.25">
      <c r="A59" s="21">
        <v>4221</v>
      </c>
      <c r="B59" s="72" t="s">
        <v>42</v>
      </c>
      <c r="C59" s="18">
        <v>0</v>
      </c>
      <c r="D59" s="18">
        <v>0</v>
      </c>
      <c r="E59" s="18">
        <v>1300000</v>
      </c>
      <c r="F59" s="17">
        <f t="shared" ref="F59" si="33">C59-D59+E59</f>
        <v>1300000</v>
      </c>
    </row>
    <row r="60" spans="1:9" x14ac:dyDescent="0.25">
      <c r="A60" s="21">
        <v>4223</v>
      </c>
      <c r="B60" s="72" t="s">
        <v>44</v>
      </c>
      <c r="C60" s="18">
        <v>75000</v>
      </c>
      <c r="D60" s="18">
        <v>0</v>
      </c>
      <c r="E60" s="18">
        <v>0</v>
      </c>
      <c r="F60" s="17">
        <f t="shared" ref="F60" si="34">C60-D60+E60</f>
        <v>75000</v>
      </c>
    </row>
    <row r="61" spans="1:9" x14ac:dyDescent="0.25">
      <c r="A61" s="26">
        <v>423</v>
      </c>
      <c r="B61" s="27" t="s">
        <v>46</v>
      </c>
      <c r="C61" s="69">
        <f>SUM(C62)</f>
        <v>0</v>
      </c>
      <c r="D61" s="69">
        <f t="shared" ref="D61:F61" si="35">SUM(D62)</f>
        <v>0</v>
      </c>
      <c r="E61" s="69">
        <f t="shared" si="35"/>
        <v>3775000</v>
      </c>
      <c r="F61" s="69">
        <f t="shared" si="35"/>
        <v>3775000</v>
      </c>
    </row>
    <row r="62" spans="1:9" ht="24.95" customHeight="1" x14ac:dyDescent="0.25">
      <c r="A62" s="21">
        <v>4231</v>
      </c>
      <c r="B62" s="22" t="s">
        <v>47</v>
      </c>
      <c r="C62" s="18">
        <v>0</v>
      </c>
      <c r="D62" s="18">
        <v>0</v>
      </c>
      <c r="E62" s="18">
        <v>3775000</v>
      </c>
      <c r="F62" s="17">
        <f t="shared" ref="F62" si="36">C62-D62+E62</f>
        <v>3775000</v>
      </c>
    </row>
    <row r="63" spans="1:9" ht="25.5" x14ac:dyDescent="0.25">
      <c r="A63" s="25" t="s">
        <v>128</v>
      </c>
      <c r="B63" s="11" t="s">
        <v>103</v>
      </c>
      <c r="C63" s="12">
        <f>C64+C85</f>
        <v>2364000</v>
      </c>
      <c r="D63" s="12">
        <f t="shared" ref="D63:F63" si="37">D64+D85</f>
        <v>0</v>
      </c>
      <c r="E63" s="12">
        <f t="shared" si="37"/>
        <v>0</v>
      </c>
      <c r="F63" s="12">
        <f t="shared" si="37"/>
        <v>2364000</v>
      </c>
      <c r="I63" s="1"/>
    </row>
    <row r="64" spans="1:9" x14ac:dyDescent="0.25">
      <c r="A64" s="76" t="s">
        <v>56</v>
      </c>
      <c r="B64" s="76"/>
      <c r="C64" s="30">
        <f>C65+C67+C74+C79+C81</f>
        <v>1029000</v>
      </c>
      <c r="D64" s="30">
        <f t="shared" ref="D64:F64" si="38">D65+D67+D74+D79+D81</f>
        <v>0</v>
      </c>
      <c r="E64" s="30">
        <f t="shared" si="38"/>
        <v>0</v>
      </c>
      <c r="F64" s="30">
        <f t="shared" si="38"/>
        <v>1029000</v>
      </c>
      <c r="I64" s="1"/>
    </row>
    <row r="65" spans="1:9" x14ac:dyDescent="0.25">
      <c r="A65" s="14">
        <v>321</v>
      </c>
      <c r="B65" s="5" t="s">
        <v>9</v>
      </c>
      <c r="C65" s="19">
        <f>SUM(C66)</f>
        <v>8000</v>
      </c>
      <c r="D65" s="19">
        <f t="shared" ref="D65:F65" si="39">SUM(D66)</f>
        <v>0</v>
      </c>
      <c r="E65" s="19">
        <f t="shared" si="39"/>
        <v>0</v>
      </c>
      <c r="F65" s="19">
        <f t="shared" si="39"/>
        <v>8000</v>
      </c>
      <c r="I65" s="1"/>
    </row>
    <row r="66" spans="1:9" x14ac:dyDescent="0.25">
      <c r="A66" s="3">
        <v>3213</v>
      </c>
      <c r="B66" s="16" t="s">
        <v>129</v>
      </c>
      <c r="C66" s="18">
        <v>8000</v>
      </c>
      <c r="D66" s="18">
        <v>0</v>
      </c>
      <c r="E66" s="18">
        <v>0</v>
      </c>
      <c r="F66" s="17">
        <f>C66-D66+E66</f>
        <v>8000</v>
      </c>
      <c r="I66" s="1"/>
    </row>
    <row r="67" spans="1:9" x14ac:dyDescent="0.25">
      <c r="A67" s="14">
        <v>322</v>
      </c>
      <c r="B67" s="5" t="s">
        <v>89</v>
      </c>
      <c r="C67" s="19">
        <f>SUM(C68:C73)</f>
        <v>558000</v>
      </c>
      <c r="D67" s="19">
        <f t="shared" ref="D67:F67" si="40">SUM(D68:D73)</f>
        <v>0</v>
      </c>
      <c r="E67" s="19">
        <f t="shared" si="40"/>
        <v>0</v>
      </c>
      <c r="F67" s="19">
        <f t="shared" si="40"/>
        <v>558000</v>
      </c>
      <c r="I67" s="1"/>
    </row>
    <row r="68" spans="1:9" x14ac:dyDescent="0.25">
      <c r="A68" s="3">
        <v>3221</v>
      </c>
      <c r="B68" s="16" t="s">
        <v>14</v>
      </c>
      <c r="C68" s="18">
        <v>98000</v>
      </c>
      <c r="D68" s="18">
        <v>0</v>
      </c>
      <c r="E68" s="18">
        <v>0</v>
      </c>
      <c r="F68" s="17">
        <f>C68-D68+E68</f>
        <v>98000</v>
      </c>
      <c r="I68" s="1"/>
    </row>
    <row r="69" spans="1:9" x14ac:dyDescent="0.25">
      <c r="A69" s="3">
        <v>3222</v>
      </c>
      <c r="B69" s="16" t="s">
        <v>15</v>
      </c>
      <c r="C69" s="18">
        <v>420000</v>
      </c>
      <c r="D69" s="18">
        <v>0</v>
      </c>
      <c r="E69" s="18">
        <v>0</v>
      </c>
      <c r="F69" s="17">
        <f t="shared" ref="F69:F73" si="41">C69-D69+E69</f>
        <v>420000</v>
      </c>
      <c r="I69" s="1"/>
    </row>
    <row r="70" spans="1:9" x14ac:dyDescent="0.25">
      <c r="A70" s="3">
        <v>3223</v>
      </c>
      <c r="B70" s="16" t="s">
        <v>16</v>
      </c>
      <c r="C70" s="18">
        <v>6000</v>
      </c>
      <c r="D70" s="18">
        <v>0</v>
      </c>
      <c r="E70" s="18">
        <v>0</v>
      </c>
      <c r="F70" s="17">
        <f t="shared" si="41"/>
        <v>6000</v>
      </c>
    </row>
    <row r="71" spans="1:9" x14ac:dyDescent="0.25">
      <c r="A71" s="3">
        <v>3224</v>
      </c>
      <c r="B71" s="16" t="s">
        <v>73</v>
      </c>
      <c r="C71" s="18">
        <v>8000</v>
      </c>
      <c r="D71" s="18">
        <v>0</v>
      </c>
      <c r="E71" s="18">
        <v>0</v>
      </c>
      <c r="F71" s="17">
        <f t="shared" si="41"/>
        <v>8000</v>
      </c>
    </row>
    <row r="72" spans="1:9" x14ac:dyDescent="0.25">
      <c r="A72" s="3">
        <v>3225</v>
      </c>
      <c r="B72" s="16" t="s">
        <v>18</v>
      </c>
      <c r="C72" s="18">
        <v>20000</v>
      </c>
      <c r="D72" s="18">
        <v>0</v>
      </c>
      <c r="E72" s="18">
        <v>0</v>
      </c>
      <c r="F72" s="17">
        <f t="shared" ref="F72" si="42">C72-D72+E72</f>
        <v>20000</v>
      </c>
    </row>
    <row r="73" spans="1:9" x14ac:dyDescent="0.25">
      <c r="A73" s="3">
        <v>3227</v>
      </c>
      <c r="B73" s="16" t="s">
        <v>19</v>
      </c>
      <c r="C73" s="18">
        <v>6000</v>
      </c>
      <c r="D73" s="18">
        <v>0</v>
      </c>
      <c r="E73" s="18">
        <v>0</v>
      </c>
      <c r="F73" s="17">
        <f t="shared" si="41"/>
        <v>6000</v>
      </c>
    </row>
    <row r="74" spans="1:9" x14ac:dyDescent="0.25">
      <c r="A74" s="14">
        <v>323</v>
      </c>
      <c r="B74" s="5" t="s">
        <v>69</v>
      </c>
      <c r="C74" s="19">
        <f>SUM(C75:C78)</f>
        <v>376000</v>
      </c>
      <c r="D74" s="19">
        <f t="shared" ref="D74:F74" si="43">SUM(D75:D78)</f>
        <v>0</v>
      </c>
      <c r="E74" s="19">
        <f t="shared" si="43"/>
        <v>0</v>
      </c>
      <c r="F74" s="19">
        <f t="shared" si="43"/>
        <v>376000</v>
      </c>
    </row>
    <row r="75" spans="1:9" x14ac:dyDescent="0.25">
      <c r="A75" s="3">
        <v>3231</v>
      </c>
      <c r="B75" s="16" t="s">
        <v>21</v>
      </c>
      <c r="C75" s="18">
        <v>4000</v>
      </c>
      <c r="D75" s="18">
        <v>0</v>
      </c>
      <c r="E75" s="18">
        <v>0</v>
      </c>
      <c r="F75" s="17">
        <f t="shared" ref="F75:F78" si="44">C75-D75+E75</f>
        <v>4000</v>
      </c>
    </row>
    <row r="76" spans="1:9" x14ac:dyDescent="0.25">
      <c r="A76" s="3">
        <v>3232</v>
      </c>
      <c r="B76" s="16" t="s">
        <v>22</v>
      </c>
      <c r="C76" s="18">
        <v>72000</v>
      </c>
      <c r="D76" s="18">
        <v>0</v>
      </c>
      <c r="E76" s="18">
        <v>0</v>
      </c>
      <c r="F76" s="17">
        <f t="shared" si="44"/>
        <v>72000</v>
      </c>
    </row>
    <row r="77" spans="1:9" x14ac:dyDescent="0.25">
      <c r="A77" s="3">
        <v>3237</v>
      </c>
      <c r="B77" s="16" t="s">
        <v>27</v>
      </c>
      <c r="C77" s="18">
        <v>50000</v>
      </c>
      <c r="D77" s="18">
        <v>0</v>
      </c>
      <c r="E77" s="18">
        <v>0</v>
      </c>
      <c r="F77" s="17">
        <f t="shared" si="44"/>
        <v>50000</v>
      </c>
    </row>
    <row r="78" spans="1:9" x14ac:dyDescent="0.25">
      <c r="A78" s="3">
        <v>3239</v>
      </c>
      <c r="B78" s="16" t="s">
        <v>28</v>
      </c>
      <c r="C78" s="18">
        <v>250000</v>
      </c>
      <c r="D78" s="18">
        <v>0</v>
      </c>
      <c r="E78" s="18">
        <v>0</v>
      </c>
      <c r="F78" s="17">
        <f t="shared" si="44"/>
        <v>250000</v>
      </c>
    </row>
    <row r="79" spans="1:9" x14ac:dyDescent="0.25">
      <c r="A79" s="14">
        <v>329</v>
      </c>
      <c r="B79" s="5" t="s">
        <v>30</v>
      </c>
      <c r="C79" s="19">
        <f>C80</f>
        <v>10000</v>
      </c>
      <c r="D79" s="19">
        <f t="shared" ref="D79:F79" si="45">D80</f>
        <v>0</v>
      </c>
      <c r="E79" s="19">
        <f t="shared" si="45"/>
        <v>0</v>
      </c>
      <c r="F79" s="19">
        <f t="shared" si="45"/>
        <v>10000</v>
      </c>
    </row>
    <row r="80" spans="1:9" x14ac:dyDescent="0.25">
      <c r="A80" s="3">
        <v>3295</v>
      </c>
      <c r="B80" s="16" t="s">
        <v>35</v>
      </c>
      <c r="C80" s="18">
        <v>10000</v>
      </c>
      <c r="D80" s="18">
        <v>0</v>
      </c>
      <c r="E80" s="18">
        <v>0</v>
      </c>
      <c r="F80" s="17">
        <f t="shared" ref="F80" si="46">C80-D80+E80</f>
        <v>10000</v>
      </c>
    </row>
    <row r="81" spans="1:6" s="57" customFormat="1" x14ac:dyDescent="0.25">
      <c r="A81" s="14">
        <v>422</v>
      </c>
      <c r="B81" s="5" t="s">
        <v>88</v>
      </c>
      <c r="C81" s="19">
        <f>SUM(C82:C84)</f>
        <v>77000</v>
      </c>
      <c r="D81" s="19">
        <f t="shared" ref="D81:F81" si="47">SUM(D82:D84)</f>
        <v>0</v>
      </c>
      <c r="E81" s="19">
        <f t="shared" si="47"/>
        <v>0</v>
      </c>
      <c r="F81" s="19">
        <f t="shared" si="47"/>
        <v>77000</v>
      </c>
    </row>
    <row r="82" spans="1:6" s="57" customFormat="1" x14ac:dyDescent="0.25">
      <c r="A82" s="3">
        <v>4221</v>
      </c>
      <c r="B82" s="16" t="s">
        <v>130</v>
      </c>
      <c r="C82" s="18">
        <v>37000</v>
      </c>
      <c r="D82" s="18">
        <v>0</v>
      </c>
      <c r="E82" s="18">
        <v>0</v>
      </c>
      <c r="F82" s="17">
        <f t="shared" ref="F82" si="48">C82-D82+E82</f>
        <v>37000</v>
      </c>
    </row>
    <row r="83" spans="1:6" x14ac:dyDescent="0.25">
      <c r="A83" s="3">
        <v>4225</v>
      </c>
      <c r="B83" s="16" t="s">
        <v>104</v>
      </c>
      <c r="C83" s="18">
        <v>20000</v>
      </c>
      <c r="D83" s="18">
        <v>0</v>
      </c>
      <c r="E83" s="18">
        <v>0</v>
      </c>
      <c r="F83" s="17">
        <f t="shared" ref="F83" si="49">C83-D83+E83</f>
        <v>20000</v>
      </c>
    </row>
    <row r="84" spans="1:6" ht="18" customHeight="1" x14ac:dyDescent="0.25">
      <c r="A84" s="3">
        <v>4227</v>
      </c>
      <c r="B84" s="16" t="s">
        <v>45</v>
      </c>
      <c r="C84" s="18">
        <v>20000</v>
      </c>
      <c r="D84" s="18">
        <v>0</v>
      </c>
      <c r="E84" s="18">
        <v>0</v>
      </c>
      <c r="F84" s="17">
        <f t="shared" ref="F84" si="50">C84-D84+E84</f>
        <v>20000</v>
      </c>
    </row>
    <row r="85" spans="1:6" x14ac:dyDescent="0.25">
      <c r="A85" s="76" t="s">
        <v>57</v>
      </c>
      <c r="B85" s="76"/>
      <c r="C85" s="30">
        <f>C86+C90+C94+C96+C98</f>
        <v>1335000</v>
      </c>
      <c r="D85" s="30">
        <f>D86+D90+D94+D96+D98</f>
        <v>0</v>
      </c>
      <c r="E85" s="30">
        <f>E86+E90+E94+E96+E98</f>
        <v>0</v>
      </c>
      <c r="F85" s="30">
        <f>F86+F90+F94+F96+F98</f>
        <v>1335000</v>
      </c>
    </row>
    <row r="86" spans="1:6" x14ac:dyDescent="0.25">
      <c r="A86" s="67">
        <v>322</v>
      </c>
      <c r="B86" s="68" t="s">
        <v>89</v>
      </c>
      <c r="C86" s="69">
        <f>SUM(C87:C89)</f>
        <v>98000</v>
      </c>
      <c r="D86" s="69">
        <f t="shared" ref="D86:F86" si="51">SUM(D87:D89)</f>
        <v>0</v>
      </c>
      <c r="E86" s="69">
        <f t="shared" si="51"/>
        <v>0</v>
      </c>
      <c r="F86" s="69">
        <f t="shared" si="51"/>
        <v>98000</v>
      </c>
    </row>
    <row r="87" spans="1:6" x14ac:dyDescent="0.25">
      <c r="A87" s="70">
        <v>3221</v>
      </c>
      <c r="B87" s="71" t="s">
        <v>14</v>
      </c>
      <c r="C87" s="18">
        <v>2000</v>
      </c>
      <c r="D87" s="18">
        <v>0</v>
      </c>
      <c r="E87" s="18">
        <v>0</v>
      </c>
      <c r="F87" s="17">
        <f t="shared" ref="F87" si="52">C87-D87+E87</f>
        <v>2000</v>
      </c>
    </row>
    <row r="88" spans="1:6" x14ac:dyDescent="0.25">
      <c r="A88" s="70">
        <v>3225</v>
      </c>
      <c r="B88" s="71" t="s">
        <v>18</v>
      </c>
      <c r="C88" s="18">
        <v>50000</v>
      </c>
      <c r="D88" s="18">
        <v>0</v>
      </c>
      <c r="E88" s="18">
        <v>0</v>
      </c>
      <c r="F88" s="17">
        <f t="shared" ref="F88:F89" si="53">C88-D88+E88</f>
        <v>50000</v>
      </c>
    </row>
    <row r="89" spans="1:6" x14ac:dyDescent="0.25">
      <c r="A89" s="70">
        <v>3227</v>
      </c>
      <c r="B89" s="71" t="s">
        <v>19</v>
      </c>
      <c r="C89" s="18">
        <v>46000</v>
      </c>
      <c r="D89" s="18">
        <v>0</v>
      </c>
      <c r="E89" s="18">
        <v>0</v>
      </c>
      <c r="F89" s="17">
        <f t="shared" si="53"/>
        <v>46000</v>
      </c>
    </row>
    <row r="90" spans="1:6" x14ac:dyDescent="0.25">
      <c r="A90" s="26">
        <v>323</v>
      </c>
      <c r="B90" s="5" t="s">
        <v>69</v>
      </c>
      <c r="C90" s="69">
        <f>SUM(C91:C93)</f>
        <v>907000</v>
      </c>
      <c r="D90" s="69">
        <f t="shared" ref="D90:F90" si="54">SUM(D91:D93)</f>
        <v>0</v>
      </c>
      <c r="E90" s="69">
        <f t="shared" si="54"/>
        <v>0</v>
      </c>
      <c r="F90" s="69">
        <f t="shared" si="54"/>
        <v>907000</v>
      </c>
    </row>
    <row r="91" spans="1:6" x14ac:dyDescent="0.25">
      <c r="A91" s="21">
        <v>3232</v>
      </c>
      <c r="B91" s="22" t="s">
        <v>22</v>
      </c>
      <c r="C91" s="18">
        <v>220000</v>
      </c>
      <c r="D91" s="18">
        <v>0</v>
      </c>
      <c r="E91" s="18">
        <v>0</v>
      </c>
      <c r="F91" s="17">
        <f t="shared" ref="F91:F93" si="55">C91-D91+E91</f>
        <v>220000</v>
      </c>
    </row>
    <row r="92" spans="1:6" x14ac:dyDescent="0.25">
      <c r="A92" s="3">
        <v>3235</v>
      </c>
      <c r="B92" s="16" t="s">
        <v>25</v>
      </c>
      <c r="C92" s="18">
        <v>66000</v>
      </c>
      <c r="D92" s="18">
        <v>0</v>
      </c>
      <c r="E92" s="18"/>
      <c r="F92" s="17">
        <f t="shared" ref="F92" si="56">C92-D92+E92</f>
        <v>66000</v>
      </c>
    </row>
    <row r="93" spans="1:6" x14ac:dyDescent="0.25">
      <c r="A93" s="3">
        <v>3237</v>
      </c>
      <c r="B93" s="16" t="s">
        <v>27</v>
      </c>
      <c r="C93" s="18">
        <v>621000</v>
      </c>
      <c r="D93" s="18">
        <v>0</v>
      </c>
      <c r="E93" s="18"/>
      <c r="F93" s="17">
        <f t="shared" si="55"/>
        <v>621000</v>
      </c>
    </row>
    <row r="94" spans="1:6" x14ac:dyDescent="0.25">
      <c r="A94" s="14">
        <v>329</v>
      </c>
      <c r="B94" s="5" t="s">
        <v>30</v>
      </c>
      <c r="C94" s="69">
        <f>SUM(C95)</f>
        <v>10000</v>
      </c>
      <c r="D94" s="69">
        <f t="shared" ref="D94:F94" si="57">SUM(D95)</f>
        <v>0</v>
      </c>
      <c r="E94" s="69">
        <f t="shared" si="57"/>
        <v>0</v>
      </c>
      <c r="F94" s="69">
        <f t="shared" si="57"/>
        <v>10000</v>
      </c>
    </row>
    <row r="95" spans="1:6" x14ac:dyDescent="0.25">
      <c r="A95" s="21">
        <v>3293</v>
      </c>
      <c r="B95" s="22" t="s">
        <v>33</v>
      </c>
      <c r="C95" s="18">
        <v>10000</v>
      </c>
      <c r="D95" s="18">
        <v>0</v>
      </c>
      <c r="E95" s="18"/>
      <c r="F95" s="17">
        <f t="shared" ref="F95" si="58">C95-D95+E95</f>
        <v>10000</v>
      </c>
    </row>
    <row r="96" spans="1:6" x14ac:dyDescent="0.25">
      <c r="A96" s="26">
        <v>422</v>
      </c>
      <c r="B96" s="5" t="s">
        <v>88</v>
      </c>
      <c r="C96" s="69">
        <f>SUM(C97:C97)</f>
        <v>20000</v>
      </c>
      <c r="D96" s="69">
        <f>SUM(D97:D97)</f>
        <v>0</v>
      </c>
      <c r="E96" s="69">
        <f>SUM(E97:E97)</f>
        <v>0</v>
      </c>
      <c r="F96" s="69">
        <f>SUM(F97:F97)</f>
        <v>20000</v>
      </c>
    </row>
    <row r="97" spans="1:6" x14ac:dyDescent="0.25">
      <c r="A97" s="21">
        <v>4221</v>
      </c>
      <c r="B97" s="22" t="s">
        <v>130</v>
      </c>
      <c r="C97" s="18">
        <v>20000</v>
      </c>
      <c r="D97" s="18">
        <v>0</v>
      </c>
      <c r="E97" s="18">
        <v>0</v>
      </c>
      <c r="F97" s="17">
        <f t="shared" ref="F97" si="59">C97-D97+E97</f>
        <v>20000</v>
      </c>
    </row>
    <row r="98" spans="1:6" x14ac:dyDescent="0.25">
      <c r="A98" s="26">
        <v>423</v>
      </c>
      <c r="B98" s="27" t="s">
        <v>88</v>
      </c>
      <c r="C98" s="69">
        <f>SUM(C99:C100)</f>
        <v>300000</v>
      </c>
      <c r="D98" s="69">
        <f t="shared" ref="D98:F98" si="60">SUM(D99:D100)</f>
        <v>0</v>
      </c>
      <c r="E98" s="69">
        <f t="shared" si="60"/>
        <v>0</v>
      </c>
      <c r="F98" s="69">
        <f t="shared" si="60"/>
        <v>300000</v>
      </c>
    </row>
    <row r="99" spans="1:6" x14ac:dyDescent="0.25">
      <c r="A99" s="21">
        <v>4231</v>
      </c>
      <c r="B99" s="22" t="s">
        <v>47</v>
      </c>
      <c r="C99" s="18">
        <v>100000</v>
      </c>
      <c r="D99" s="18">
        <v>0</v>
      </c>
      <c r="E99" s="18">
        <v>0</v>
      </c>
      <c r="F99" s="17">
        <f t="shared" ref="F99" si="61">C99-D99+E99</f>
        <v>100000</v>
      </c>
    </row>
    <row r="100" spans="1:6" x14ac:dyDescent="0.25">
      <c r="A100" s="21">
        <v>4233</v>
      </c>
      <c r="B100" s="22" t="s">
        <v>105</v>
      </c>
      <c r="C100" s="18">
        <v>200000</v>
      </c>
      <c r="D100" s="18">
        <v>0</v>
      </c>
      <c r="E100" s="18">
        <v>0</v>
      </c>
      <c r="F100" s="17">
        <f t="shared" ref="F100" si="62">C100-D100+E100</f>
        <v>200000</v>
      </c>
    </row>
    <row r="101" spans="1:6" ht="38.25" x14ac:dyDescent="0.25">
      <c r="A101" s="25" t="s">
        <v>83</v>
      </c>
      <c r="B101" s="11" t="s">
        <v>84</v>
      </c>
      <c r="C101" s="12">
        <f>C102</f>
        <v>3623000</v>
      </c>
      <c r="D101" s="12">
        <f t="shared" ref="D101:F101" si="63">D102</f>
        <v>0</v>
      </c>
      <c r="E101" s="12">
        <f t="shared" si="63"/>
        <v>0</v>
      </c>
      <c r="F101" s="12">
        <f t="shared" si="63"/>
        <v>3623000</v>
      </c>
    </row>
    <row r="102" spans="1:6" x14ac:dyDescent="0.25">
      <c r="A102" s="76" t="s">
        <v>113</v>
      </c>
      <c r="B102" s="76"/>
      <c r="C102" s="30">
        <f>C103+C105+C107+C109+C112+C115+C121+C123+C125</f>
        <v>3623000</v>
      </c>
      <c r="D102" s="30">
        <f>D103+D105+D107+D109+D112+D115+D121+D123+D125</f>
        <v>0</v>
      </c>
      <c r="E102" s="30">
        <f>E103+E105+E107+E109+E112+E115+E121+E123+E125</f>
        <v>0</v>
      </c>
      <c r="F102" s="30">
        <f>F103+F105+F107+F109+F112+F115+F121+F123+F125</f>
        <v>3623000</v>
      </c>
    </row>
    <row r="103" spans="1:6" x14ac:dyDescent="0.25">
      <c r="A103" s="14">
        <v>311</v>
      </c>
      <c r="B103" s="5" t="s">
        <v>85</v>
      </c>
      <c r="C103" s="19">
        <f>C104</f>
        <v>238000</v>
      </c>
      <c r="D103" s="19">
        <f t="shared" ref="D103:F103" si="64">D104</f>
        <v>0</v>
      </c>
      <c r="E103" s="19">
        <f t="shared" si="64"/>
        <v>0</v>
      </c>
      <c r="F103" s="19">
        <f t="shared" si="64"/>
        <v>238000</v>
      </c>
    </row>
    <row r="104" spans="1:6" x14ac:dyDescent="0.25">
      <c r="A104" s="3">
        <v>3111</v>
      </c>
      <c r="B104" s="16" t="s">
        <v>3</v>
      </c>
      <c r="C104" s="18">
        <v>238000</v>
      </c>
      <c r="D104" s="18">
        <v>0</v>
      </c>
      <c r="E104" s="18">
        <v>0</v>
      </c>
      <c r="F104" s="17">
        <f t="shared" ref="F104" si="65">C104-D104+E104</f>
        <v>238000</v>
      </c>
    </row>
    <row r="105" spans="1:6" x14ac:dyDescent="0.25">
      <c r="A105" s="14">
        <v>312</v>
      </c>
      <c r="B105" s="5" t="s">
        <v>5</v>
      </c>
      <c r="C105" s="19">
        <f>C106</f>
        <v>4000</v>
      </c>
      <c r="D105" s="19">
        <f t="shared" ref="D105:F105" si="66">D106</f>
        <v>0</v>
      </c>
      <c r="E105" s="19">
        <f t="shared" si="66"/>
        <v>0</v>
      </c>
      <c r="F105" s="19">
        <f t="shared" si="66"/>
        <v>4000</v>
      </c>
    </row>
    <row r="106" spans="1:6" x14ac:dyDescent="0.25">
      <c r="A106" s="3">
        <v>3121</v>
      </c>
      <c r="B106" s="16" t="s">
        <v>5</v>
      </c>
      <c r="C106" s="18">
        <v>4000</v>
      </c>
      <c r="D106" s="18">
        <v>0</v>
      </c>
      <c r="E106" s="18">
        <v>0</v>
      </c>
      <c r="F106" s="17">
        <f t="shared" ref="F106" si="67">C106-D106+E106</f>
        <v>4000</v>
      </c>
    </row>
    <row r="107" spans="1:6" x14ac:dyDescent="0.25">
      <c r="A107" s="14">
        <v>313</v>
      </c>
      <c r="B107" s="5" t="s">
        <v>86</v>
      </c>
      <c r="C107" s="19">
        <f>SUM(C108:C108)</f>
        <v>36000</v>
      </c>
      <c r="D107" s="19">
        <f>SUM(D108:D108)</f>
        <v>0</v>
      </c>
      <c r="E107" s="19">
        <f>SUM(E108:E108)</f>
        <v>0</v>
      </c>
      <c r="F107" s="19">
        <f>SUM(F108:F108)</f>
        <v>36000</v>
      </c>
    </row>
    <row r="108" spans="1:6" x14ac:dyDescent="0.25">
      <c r="A108" s="3">
        <v>3132</v>
      </c>
      <c r="B108" s="16" t="s">
        <v>87</v>
      </c>
      <c r="C108" s="18">
        <v>36000</v>
      </c>
      <c r="D108" s="18">
        <v>0</v>
      </c>
      <c r="E108" s="18">
        <v>0</v>
      </c>
      <c r="F108" s="17">
        <f t="shared" ref="F108" si="68">C108-D108+E108</f>
        <v>36000</v>
      </c>
    </row>
    <row r="109" spans="1:6" x14ac:dyDescent="0.25">
      <c r="A109" s="14">
        <v>321</v>
      </c>
      <c r="B109" s="5" t="s">
        <v>9</v>
      </c>
      <c r="C109" s="19">
        <f>SUM(C110:C111)</f>
        <v>89000</v>
      </c>
      <c r="D109" s="19">
        <f t="shared" ref="D109:F109" si="69">SUM(D110:D111)</f>
        <v>0</v>
      </c>
      <c r="E109" s="19">
        <f t="shared" si="69"/>
        <v>0</v>
      </c>
      <c r="F109" s="19">
        <f t="shared" si="69"/>
        <v>89000</v>
      </c>
    </row>
    <row r="110" spans="1:6" x14ac:dyDescent="0.25">
      <c r="A110" s="3">
        <v>3211</v>
      </c>
      <c r="B110" s="16" t="s">
        <v>10</v>
      </c>
      <c r="C110" s="18">
        <v>55000</v>
      </c>
      <c r="D110" s="18">
        <v>0</v>
      </c>
      <c r="E110" s="18">
        <v>0</v>
      </c>
      <c r="F110" s="17">
        <f t="shared" ref="F110:F111" si="70">C110-D110+E110</f>
        <v>55000</v>
      </c>
    </row>
    <row r="111" spans="1:6" x14ac:dyDescent="0.25">
      <c r="A111" s="3">
        <v>3212</v>
      </c>
      <c r="B111" s="16" t="s">
        <v>11</v>
      </c>
      <c r="C111" s="18">
        <v>34000</v>
      </c>
      <c r="D111" s="18">
        <v>0</v>
      </c>
      <c r="E111" s="18">
        <v>0</v>
      </c>
      <c r="F111" s="17">
        <f t="shared" si="70"/>
        <v>34000</v>
      </c>
    </row>
    <row r="112" spans="1:6" x14ac:dyDescent="0.25">
      <c r="A112" s="14">
        <v>322</v>
      </c>
      <c r="B112" s="5" t="s">
        <v>13</v>
      </c>
      <c r="C112" s="19">
        <f>SUM(C113:C114)</f>
        <v>53000</v>
      </c>
      <c r="D112" s="19">
        <f t="shared" ref="D112:F112" si="71">SUM(D113:D114)</f>
        <v>0</v>
      </c>
      <c r="E112" s="19">
        <f t="shared" si="71"/>
        <v>0</v>
      </c>
      <c r="F112" s="19">
        <f t="shared" si="71"/>
        <v>53000</v>
      </c>
    </row>
    <row r="113" spans="1:8" x14ac:dyDescent="0.25">
      <c r="A113" s="3">
        <v>3221</v>
      </c>
      <c r="B113" s="16" t="s">
        <v>14</v>
      </c>
      <c r="C113" s="18">
        <v>26000</v>
      </c>
      <c r="D113" s="18">
        <v>0</v>
      </c>
      <c r="E113" s="18">
        <v>0</v>
      </c>
      <c r="F113" s="17">
        <f t="shared" ref="F113:F114" si="72">C113-D113+E113</f>
        <v>26000</v>
      </c>
    </row>
    <row r="114" spans="1:8" x14ac:dyDescent="0.25">
      <c r="A114" s="3">
        <v>3223</v>
      </c>
      <c r="B114" s="16" t="s">
        <v>16</v>
      </c>
      <c r="C114" s="18">
        <v>27000</v>
      </c>
      <c r="D114" s="18">
        <v>0</v>
      </c>
      <c r="E114" s="18">
        <v>0</v>
      </c>
      <c r="F114" s="17">
        <f t="shared" si="72"/>
        <v>27000</v>
      </c>
    </row>
    <row r="115" spans="1:8" x14ac:dyDescent="0.25">
      <c r="A115" s="26">
        <v>323</v>
      </c>
      <c r="B115" s="27" t="s">
        <v>69</v>
      </c>
      <c r="C115" s="19">
        <f>SUM(C116:C120)</f>
        <v>483000</v>
      </c>
      <c r="D115" s="19">
        <f t="shared" ref="D115:F115" si="73">SUM(D116:D120)</f>
        <v>0</v>
      </c>
      <c r="E115" s="19">
        <f t="shared" si="73"/>
        <v>0</v>
      </c>
      <c r="F115" s="19">
        <f t="shared" si="73"/>
        <v>483000</v>
      </c>
    </row>
    <row r="116" spans="1:8" x14ac:dyDescent="0.25">
      <c r="A116" s="21">
        <v>3231</v>
      </c>
      <c r="B116" s="22" t="s">
        <v>21</v>
      </c>
      <c r="C116" s="18">
        <v>43000</v>
      </c>
      <c r="D116" s="18">
        <v>0</v>
      </c>
      <c r="E116" s="18">
        <v>0</v>
      </c>
      <c r="F116" s="17">
        <f t="shared" ref="F116:F120" si="74">C116-D116+E116</f>
        <v>43000</v>
      </c>
    </row>
    <row r="117" spans="1:8" x14ac:dyDescent="0.25">
      <c r="A117" s="21">
        <v>3233</v>
      </c>
      <c r="B117" s="22" t="s">
        <v>23</v>
      </c>
      <c r="C117" s="18">
        <v>5000</v>
      </c>
      <c r="D117" s="18">
        <v>0</v>
      </c>
      <c r="E117" s="18">
        <v>0</v>
      </c>
      <c r="F117" s="17">
        <f t="shared" si="74"/>
        <v>5000</v>
      </c>
    </row>
    <row r="118" spans="1:8" x14ac:dyDescent="0.25">
      <c r="A118" s="21">
        <v>3235</v>
      </c>
      <c r="B118" s="22" t="s">
        <v>25</v>
      </c>
      <c r="C118" s="18">
        <v>70000</v>
      </c>
      <c r="D118" s="18">
        <v>0</v>
      </c>
      <c r="E118" s="18">
        <v>0</v>
      </c>
      <c r="F118" s="17">
        <f t="shared" si="74"/>
        <v>70000</v>
      </c>
    </row>
    <row r="119" spans="1:8" x14ac:dyDescent="0.25">
      <c r="A119" s="21">
        <v>3237</v>
      </c>
      <c r="B119" s="22" t="s">
        <v>27</v>
      </c>
      <c r="C119" s="18">
        <v>195000</v>
      </c>
      <c r="D119" s="18">
        <v>0</v>
      </c>
      <c r="E119" s="18">
        <v>0</v>
      </c>
      <c r="F119" s="17">
        <f t="shared" si="74"/>
        <v>195000</v>
      </c>
    </row>
    <row r="120" spans="1:8" x14ac:dyDescent="0.25">
      <c r="A120" s="21">
        <v>3239</v>
      </c>
      <c r="B120" s="22" t="s">
        <v>28</v>
      </c>
      <c r="C120" s="18">
        <v>170000</v>
      </c>
      <c r="D120" s="18">
        <v>0</v>
      </c>
      <c r="E120" s="18">
        <v>0</v>
      </c>
      <c r="F120" s="17">
        <f t="shared" si="74"/>
        <v>170000</v>
      </c>
    </row>
    <row r="121" spans="1:8" ht="25.5" x14ac:dyDescent="0.25">
      <c r="A121" s="26">
        <v>324</v>
      </c>
      <c r="B121" s="27" t="s">
        <v>29</v>
      </c>
      <c r="C121" s="19">
        <f>SUM(C122)</f>
        <v>211000</v>
      </c>
      <c r="D121" s="19">
        <f t="shared" ref="D121:F121" si="75">SUM(D122)</f>
        <v>0</v>
      </c>
      <c r="E121" s="19">
        <f t="shared" si="75"/>
        <v>0</v>
      </c>
      <c r="F121" s="19">
        <f t="shared" si="75"/>
        <v>211000</v>
      </c>
    </row>
    <row r="122" spans="1:8" x14ac:dyDescent="0.25">
      <c r="A122" s="21">
        <v>3241</v>
      </c>
      <c r="B122" s="22" t="s">
        <v>29</v>
      </c>
      <c r="C122" s="18">
        <v>211000</v>
      </c>
      <c r="D122" s="18">
        <v>0</v>
      </c>
      <c r="E122" s="18">
        <v>0</v>
      </c>
      <c r="F122" s="17">
        <f t="shared" ref="F122" si="76">C122-D122+E122</f>
        <v>211000</v>
      </c>
    </row>
    <row r="123" spans="1:8" x14ac:dyDescent="0.25">
      <c r="A123" s="26">
        <v>412</v>
      </c>
      <c r="B123" s="27" t="s">
        <v>75</v>
      </c>
      <c r="C123" s="19">
        <f>SUM(C124)</f>
        <v>299000</v>
      </c>
      <c r="D123" s="19">
        <f t="shared" ref="D123:F123" si="77">SUM(D124)</f>
        <v>0</v>
      </c>
      <c r="E123" s="19">
        <f t="shared" si="77"/>
        <v>0</v>
      </c>
      <c r="F123" s="19">
        <f t="shared" si="77"/>
        <v>299000</v>
      </c>
    </row>
    <row r="124" spans="1:8" x14ac:dyDescent="0.25">
      <c r="A124" s="21">
        <v>4123</v>
      </c>
      <c r="B124" s="22" t="s">
        <v>78</v>
      </c>
      <c r="C124" s="18">
        <v>299000</v>
      </c>
      <c r="D124" s="18">
        <v>0</v>
      </c>
      <c r="E124" s="18">
        <v>0</v>
      </c>
      <c r="F124" s="17">
        <f t="shared" ref="F124" si="78">C124-D124+E124</f>
        <v>299000</v>
      </c>
    </row>
    <row r="125" spans="1:8" x14ac:dyDescent="0.25">
      <c r="A125" s="26">
        <v>422</v>
      </c>
      <c r="B125" s="27" t="s">
        <v>88</v>
      </c>
      <c r="C125" s="19">
        <f>SUM(C126:C127)</f>
        <v>2210000</v>
      </c>
      <c r="D125" s="19">
        <f t="shared" ref="D125:F125" si="79">SUM(D126:D127)</f>
        <v>0</v>
      </c>
      <c r="E125" s="19">
        <f t="shared" si="79"/>
        <v>0</v>
      </c>
      <c r="F125" s="19">
        <f t="shared" si="79"/>
        <v>2210000</v>
      </c>
    </row>
    <row r="126" spans="1:8" x14ac:dyDescent="0.25">
      <c r="A126" s="21">
        <v>4221</v>
      </c>
      <c r="B126" s="22" t="s">
        <v>42</v>
      </c>
      <c r="C126" s="18">
        <v>326000</v>
      </c>
      <c r="D126" s="18">
        <v>0</v>
      </c>
      <c r="E126" s="18">
        <v>0</v>
      </c>
      <c r="F126" s="17">
        <f t="shared" ref="F126:F127" si="80">C126-D126+E126</f>
        <v>326000</v>
      </c>
    </row>
    <row r="127" spans="1:8" x14ac:dyDescent="0.25">
      <c r="A127" s="21">
        <v>4222</v>
      </c>
      <c r="B127" s="22" t="s">
        <v>43</v>
      </c>
      <c r="C127" s="18">
        <v>1884000</v>
      </c>
      <c r="D127" s="18">
        <v>0</v>
      </c>
      <c r="E127" s="18">
        <v>0</v>
      </c>
      <c r="F127" s="17">
        <f t="shared" si="80"/>
        <v>1884000</v>
      </c>
    </row>
    <row r="128" spans="1:8" x14ac:dyDescent="0.25">
      <c r="G128" s="1"/>
      <c r="H128" s="1"/>
    </row>
    <row r="129" spans="1:8" x14ac:dyDescent="0.25">
      <c r="C129" s="1"/>
      <c r="D129" s="1"/>
      <c r="E129" s="1"/>
      <c r="F129" s="1"/>
      <c r="G129" s="1"/>
      <c r="H129" s="1"/>
    </row>
    <row r="130" spans="1:8" x14ac:dyDescent="0.25">
      <c r="A130" s="40" t="s">
        <v>139</v>
      </c>
      <c r="C130" s="1"/>
      <c r="D130" s="1"/>
      <c r="E130" s="1"/>
      <c r="F130" s="1"/>
    </row>
    <row r="131" spans="1:8" x14ac:dyDescent="0.25">
      <c r="A131" s="40" t="s">
        <v>140</v>
      </c>
      <c r="D131" s="1"/>
      <c r="E131" s="56" t="s">
        <v>116</v>
      </c>
      <c r="F131" s="56"/>
    </row>
    <row r="132" spans="1:8" x14ac:dyDescent="0.25">
      <c r="A132" s="40" t="s">
        <v>141</v>
      </c>
      <c r="D132" s="1"/>
      <c r="E132" s="1"/>
      <c r="F132" s="1"/>
    </row>
    <row r="133" spans="1:8" x14ac:dyDescent="0.25">
      <c r="D133" s="1"/>
      <c r="E133" s="55" t="s">
        <v>115</v>
      </c>
      <c r="F133" s="55"/>
    </row>
    <row r="134" spans="1:8" x14ac:dyDescent="0.25">
      <c r="D134" s="73"/>
      <c r="E134" s="73"/>
      <c r="F134" s="73"/>
    </row>
    <row r="135" spans="1:8" x14ac:dyDescent="0.25">
      <c r="D135" s="73"/>
      <c r="E135" s="73"/>
      <c r="F135" s="73"/>
    </row>
    <row r="138" spans="1:8" x14ac:dyDescent="0.25">
      <c r="D138" s="73"/>
      <c r="E138" s="73"/>
      <c r="F138" s="73"/>
    </row>
    <row r="140" spans="1:8" x14ac:dyDescent="0.25">
      <c r="D140" s="73"/>
      <c r="E140" s="73"/>
      <c r="F140" s="73"/>
    </row>
  </sheetData>
  <mergeCells count="19">
    <mergeCell ref="A64:B64"/>
    <mergeCell ref="A85:B85"/>
    <mergeCell ref="A7:F7"/>
    <mergeCell ref="A22:B22"/>
    <mergeCell ref="A42:B42"/>
    <mergeCell ref="A46:B46"/>
    <mergeCell ref="A19:B19"/>
    <mergeCell ref="A15:B15"/>
    <mergeCell ref="A8:F8"/>
    <mergeCell ref="A1:B1"/>
    <mergeCell ref="A2:B2"/>
    <mergeCell ref="A3:B3"/>
    <mergeCell ref="A5:F5"/>
    <mergeCell ref="A6:F6"/>
    <mergeCell ref="D134:F134"/>
    <mergeCell ref="D135:F135"/>
    <mergeCell ref="D138:F138"/>
    <mergeCell ref="D140:F140"/>
    <mergeCell ref="A102:B10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Izvor 11 i 12</vt:lpstr>
      <vt:lpstr>Ostali izvori</vt:lpstr>
      <vt:lpstr>'Izvor 11 i 12'!Print_Area</vt:lpstr>
      <vt:lpstr>'Izvor 11 i 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vbacic</cp:lastModifiedBy>
  <cp:lastPrinted>2019-10-29T08:42:12Z</cp:lastPrinted>
  <dcterms:created xsi:type="dcterms:W3CDTF">2017-06-14T07:23:35Z</dcterms:created>
  <dcterms:modified xsi:type="dcterms:W3CDTF">2024-02-26T15:56:16Z</dcterms:modified>
</cp:coreProperties>
</file>